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120" firstSheet="2" activeTab="2"/>
  </bookViews>
  <sheets>
    <sheet name="Аркада собственники помещений" sheetId="1" r:id="rId1"/>
    <sheet name="Аркада муниципальный жилой фонд" sheetId="2" r:id="rId2"/>
    <sheet name="Отчет по энер. за 2015г" sheetId="3" r:id="rId3"/>
  </sheets>
  <definedNames/>
  <calcPr fullCalcOnLoad="1"/>
</workbook>
</file>

<file path=xl/sharedStrings.xml><?xml version="1.0" encoding="utf-8"?>
<sst xmlns="http://schemas.openxmlformats.org/spreadsheetml/2006/main" count="391" uniqueCount="205">
  <si>
    <t>№ п/п</t>
  </si>
  <si>
    <t>Адрес</t>
  </si>
  <si>
    <t>Замена изоляции трубопроводов</t>
  </si>
  <si>
    <t>Общая  сумма, тыс.руб.</t>
  </si>
  <si>
    <t>Объем, м2</t>
  </si>
  <si>
    <t>план</t>
  </si>
  <si>
    <t>факт</t>
  </si>
  <si>
    <t>Объем, м.п.</t>
  </si>
  <si>
    <t>Ремонт межпанельных швов</t>
  </si>
  <si>
    <t>Объем, шт</t>
  </si>
  <si>
    <t>Установка общедомовых приборов учета электроэнергии</t>
  </si>
  <si>
    <t>Поверка общедомовых приборов учета теплоснабжения</t>
  </si>
  <si>
    <t>Замена эл. ламп мощностью  0,04 кВт на энергосберегающие мощностью 0,011 кВт в подвальном помещении</t>
  </si>
  <si>
    <t>Замена эл. ламп мощностью  0,04 кВт на энергосберегающие мощностью 0,011 кВт в подъездах</t>
  </si>
  <si>
    <t>Итого</t>
  </si>
  <si>
    <t xml:space="preserve">Привокзальная, 10 </t>
  </si>
  <si>
    <t xml:space="preserve">Привокзальная, 11 </t>
  </si>
  <si>
    <t xml:space="preserve">Привокзальная, 29 </t>
  </si>
  <si>
    <t xml:space="preserve">Привокзальная, 3 </t>
  </si>
  <si>
    <t xml:space="preserve">Привокзальная, 3а </t>
  </si>
  <si>
    <t xml:space="preserve">Привокзальная, 29а </t>
  </si>
  <si>
    <t xml:space="preserve">Привокзальная, 5 </t>
  </si>
  <si>
    <t xml:space="preserve">Привокзальная, 5а </t>
  </si>
  <si>
    <t xml:space="preserve">Привокзальная, 7 </t>
  </si>
  <si>
    <t xml:space="preserve">Привокзальная, 7а </t>
  </si>
  <si>
    <t xml:space="preserve">Привокзальная, 9 </t>
  </si>
  <si>
    <t xml:space="preserve">Привокзальная, 13 </t>
  </si>
  <si>
    <t xml:space="preserve">Привокзальная, 31 </t>
  </si>
  <si>
    <t xml:space="preserve">Привокзальная, 33 </t>
  </si>
  <si>
    <t xml:space="preserve">Привокзальная, 35 </t>
  </si>
  <si>
    <t xml:space="preserve">Привокзальная, 37 </t>
  </si>
  <si>
    <t xml:space="preserve">Привокзальная, 37а </t>
  </si>
  <si>
    <t xml:space="preserve">Вильнюсская, 1 </t>
  </si>
  <si>
    <t xml:space="preserve">Вильнюсская, 3 </t>
  </si>
  <si>
    <t xml:space="preserve">Вильнюсская, 5 </t>
  </si>
  <si>
    <t xml:space="preserve">Вильнюсская, 7 </t>
  </si>
  <si>
    <t xml:space="preserve">Вильнюсская, 13 </t>
  </si>
  <si>
    <t xml:space="preserve">Вильнюсская, 15 </t>
  </si>
  <si>
    <t xml:space="preserve">Рижская, 47 </t>
  </si>
  <si>
    <t xml:space="preserve">Таллинская, 1 </t>
  </si>
  <si>
    <t xml:space="preserve">Таллинская, 1а </t>
  </si>
  <si>
    <t xml:space="preserve">Таллинская, 13 </t>
  </si>
  <si>
    <t xml:space="preserve">Таллинская, 15 </t>
  </si>
  <si>
    <t xml:space="preserve">Таллинская, 17 </t>
  </si>
  <si>
    <t>Олимпийская, 23</t>
  </si>
  <si>
    <t>Нефтяников, 8</t>
  </si>
  <si>
    <t>Нефтяников, 10</t>
  </si>
  <si>
    <t>Набережная, 2</t>
  </si>
  <si>
    <t>Набережная, 14</t>
  </si>
  <si>
    <t xml:space="preserve">Широкая, 15 </t>
  </si>
  <si>
    <t>Набережная, 18</t>
  </si>
  <si>
    <t>Нефтяников, 16</t>
  </si>
  <si>
    <t>Парковая, 61</t>
  </si>
  <si>
    <t>Рижская, 41</t>
  </si>
  <si>
    <t>Романтиков, 4</t>
  </si>
  <si>
    <t>Романтиков, 6</t>
  </si>
  <si>
    <t>Широкая, 3а</t>
  </si>
  <si>
    <t>Широкая, 5а</t>
  </si>
  <si>
    <t xml:space="preserve">Широкая, 101 </t>
  </si>
  <si>
    <t>Мостовая, 43</t>
  </si>
  <si>
    <t xml:space="preserve">Фестивальная, 2 </t>
  </si>
  <si>
    <t xml:space="preserve">Фестивальная, 4 </t>
  </si>
  <si>
    <t xml:space="preserve">Фестивальная, 5 </t>
  </si>
  <si>
    <t xml:space="preserve">Фестивальная, 6 </t>
  </si>
  <si>
    <t xml:space="preserve">Фестивальная, 7 </t>
  </si>
  <si>
    <t xml:space="preserve">Фестивальная, 9 </t>
  </si>
  <si>
    <t xml:space="preserve">Фестивальная, 12 </t>
  </si>
  <si>
    <t xml:space="preserve">Фестивальная, 17 </t>
  </si>
  <si>
    <t xml:space="preserve">Фестивальная, 19 </t>
  </si>
  <si>
    <t xml:space="preserve">Фестивальная, 20 </t>
  </si>
  <si>
    <t xml:space="preserve">Фестивальная, 21 </t>
  </si>
  <si>
    <t xml:space="preserve">Фестивальная, 23 </t>
  </si>
  <si>
    <t xml:space="preserve">Фестивальная, 28 </t>
  </si>
  <si>
    <t>Фестивальная, 14</t>
  </si>
  <si>
    <t>Мостовая, 26</t>
  </si>
  <si>
    <t xml:space="preserve">Мостовая, 4 </t>
  </si>
  <si>
    <t xml:space="preserve">Мостовая, 5 </t>
  </si>
  <si>
    <t xml:space="preserve">Мостовая, 6 </t>
  </si>
  <si>
    <t xml:space="preserve">Мостовая, 7 </t>
  </si>
  <si>
    <t xml:space="preserve">Мостовая, 8 </t>
  </si>
  <si>
    <t xml:space="preserve">Мостовая, 9 </t>
  </si>
  <si>
    <t xml:space="preserve">Мостовая, 10 </t>
  </si>
  <si>
    <t xml:space="preserve">Мостовая, 12 </t>
  </si>
  <si>
    <t xml:space="preserve">Мостовая, 13 </t>
  </si>
  <si>
    <t xml:space="preserve">Мостовая, 14 </t>
  </si>
  <si>
    <t xml:space="preserve">Мостовая, 15 </t>
  </si>
  <si>
    <t xml:space="preserve">Мостовая, 16 </t>
  </si>
  <si>
    <t xml:space="preserve">Мостовая, 17 </t>
  </si>
  <si>
    <t xml:space="preserve">Мостовая, 18 </t>
  </si>
  <si>
    <t xml:space="preserve">Мостовая, 19 </t>
  </si>
  <si>
    <t xml:space="preserve">Мостовая, 20 </t>
  </si>
  <si>
    <t xml:space="preserve">Мостовая, 22 </t>
  </si>
  <si>
    <t xml:space="preserve">Мостовая, 25 </t>
  </si>
  <si>
    <t xml:space="preserve">Мостовая, 27 </t>
  </si>
  <si>
    <t xml:space="preserve">Мостовая, 28 </t>
  </si>
  <si>
    <t xml:space="preserve">Мостовая, 31 </t>
  </si>
  <si>
    <t xml:space="preserve">Мостовая, 38 </t>
  </si>
  <si>
    <t xml:space="preserve">Мостовая, 39 </t>
  </si>
  <si>
    <t xml:space="preserve">Мостовая, 40 </t>
  </si>
  <si>
    <t xml:space="preserve">Мостовая, 41 </t>
  </si>
  <si>
    <t xml:space="preserve">Мостовая, 47 </t>
  </si>
  <si>
    <t xml:space="preserve">Мостовая, 51 </t>
  </si>
  <si>
    <t xml:space="preserve">Мостовая, 55 </t>
  </si>
  <si>
    <t xml:space="preserve">Мостовая, 56 </t>
  </si>
  <si>
    <t>Годовой экономическкий эффект, тыс. руб.</t>
  </si>
  <si>
    <t xml:space="preserve">Отчёт </t>
  </si>
  <si>
    <t>Итого по мероприятиям, тыс. руб.</t>
  </si>
  <si>
    <t>Фестивальная, 8</t>
  </si>
  <si>
    <t xml:space="preserve">Фестивальная,11 </t>
  </si>
  <si>
    <t xml:space="preserve">Фестивальная, 1 </t>
  </si>
  <si>
    <t xml:space="preserve">Фестивальная, 15 </t>
  </si>
  <si>
    <t xml:space="preserve">Мостовая, 50 </t>
  </si>
  <si>
    <t xml:space="preserve">Мостовая, 37 </t>
  </si>
  <si>
    <t xml:space="preserve">Мостовая, 36 </t>
  </si>
  <si>
    <t xml:space="preserve">Мостовая, 21 </t>
  </si>
  <si>
    <t xml:space="preserve">Фестивальняа, 10 </t>
  </si>
  <si>
    <t>Отчёт</t>
  </si>
  <si>
    <t xml:space="preserve">   </t>
  </si>
  <si>
    <t xml:space="preserve">  </t>
  </si>
  <si>
    <t>в жилых домах с собственниками помещений</t>
  </si>
  <si>
    <t xml:space="preserve"> ООО "Аркада" о выполнении мероприятий по повышению энергетической эффективности и энергосбережению на 2011 год по состоянию на 01.12.2011г. </t>
  </si>
  <si>
    <t xml:space="preserve"> в жилых домах муниципального жилого фонда</t>
  </si>
  <si>
    <t>Ленинградская, 1</t>
  </si>
  <si>
    <t>Ленинградская, 3</t>
  </si>
  <si>
    <t>Ленинградская, 5</t>
  </si>
  <si>
    <t>Ленинградская, 7</t>
  </si>
  <si>
    <t>Ленинградская, 9</t>
  </si>
  <si>
    <t>Ленинградская, 11</t>
  </si>
  <si>
    <t>Ленинградская, 13</t>
  </si>
  <si>
    <t>Ленинградская, 15</t>
  </si>
  <si>
    <t>Ленинградская, 17</t>
  </si>
  <si>
    <t>Ленинградская, 21</t>
  </si>
  <si>
    <t>Бакинская, 37</t>
  </si>
  <si>
    <t>Бакинская, 39</t>
  </si>
  <si>
    <t>Бакинская, 41</t>
  </si>
  <si>
    <t>Бакинская, 47</t>
  </si>
  <si>
    <t>Бакинская, 49</t>
  </si>
  <si>
    <t>Бакинская, 51</t>
  </si>
  <si>
    <t>Бакинская, 53</t>
  </si>
  <si>
    <t>Бакинская, 55</t>
  </si>
  <si>
    <t>Бакинская, 57</t>
  </si>
  <si>
    <t>Бакинская, 59</t>
  </si>
  <si>
    <t>Бакинская, 61</t>
  </si>
  <si>
    <t>Бакинская, 63</t>
  </si>
  <si>
    <t>Бакинская, 65</t>
  </si>
  <si>
    <t>Бакинская, 67</t>
  </si>
  <si>
    <t>Солнечный, 5</t>
  </si>
  <si>
    <t>Солнечный, 13</t>
  </si>
  <si>
    <t>Замена дверных блоков в подъездах</t>
  </si>
  <si>
    <t>Объем, м.п</t>
  </si>
  <si>
    <t>Замена инженерно- технического оборудования в АИТП</t>
  </si>
  <si>
    <t>Замена изоляции трубопроводов в подвальном помещении</t>
  </si>
  <si>
    <t>Установка узла учета электроэнергии в ВРУ на вводах кабельных линий</t>
  </si>
  <si>
    <t>Установка антивандальных энергосберегающих светильников в подъездах и тамбурах жилых домов</t>
  </si>
  <si>
    <t>Установка общедомовых приборов учета холодного водоснабжения</t>
  </si>
  <si>
    <t xml:space="preserve"> ООО "Жильё" о выполнении мероприятий по повышению энергетической эффективности и энергосбережению за 2013 год </t>
  </si>
  <si>
    <t>1</t>
  </si>
  <si>
    <t>Ленинградская, 19</t>
  </si>
  <si>
    <t>Поверка  приборов учета давления тепловой энергии и горячей воды</t>
  </si>
  <si>
    <t xml:space="preserve">                                                Директор ООО "Жилсервис"</t>
  </si>
  <si>
    <t xml:space="preserve">        УТВЕРЖДАЮ</t>
  </si>
  <si>
    <t xml:space="preserve">                                              ____________  Л.В. Митюков</t>
  </si>
  <si>
    <t>Адрес многоквартирного дома</t>
  </si>
  <si>
    <t>ул.Ленинградская, 1 </t>
  </si>
  <si>
    <t>ул.Ленинградская, 3 </t>
  </si>
  <si>
    <t>ул.Ленинградская, 5 </t>
  </si>
  <si>
    <t>ул.Ленинградская, 7 </t>
  </si>
  <si>
    <t>ул.Ленинградская, 9 </t>
  </si>
  <si>
    <t>ул.Ленинградская, 11 </t>
  </si>
  <si>
    <t>ул.Ленинградская, 13 </t>
  </si>
  <si>
    <t>ул.Ленинградская, 15 </t>
  </si>
  <si>
    <t>ул.Ленинградская, 17 </t>
  </si>
  <si>
    <t>ул.Ленинградская, 19 </t>
  </si>
  <si>
    <t>ул.Ленинградская, 21 </t>
  </si>
  <si>
    <t>ул. Бакинская, 37 </t>
  </si>
  <si>
    <t>ул. Бакинская, 39 </t>
  </si>
  <si>
    <t>ул. Бакинская, 41 </t>
  </si>
  <si>
    <t>ул. Бакинская, 47 </t>
  </si>
  <si>
    <t>ул. Бакинская, 49 </t>
  </si>
  <si>
    <t>ул. Бакинская, 51 </t>
  </si>
  <si>
    <t>ул. Бакинская, 53 </t>
  </si>
  <si>
    <t>ул. Бакинская, 55 </t>
  </si>
  <si>
    <t>ул. Бакинская, 57 </t>
  </si>
  <si>
    <t>ул. Бакинская, 59 </t>
  </si>
  <si>
    <t>ул. Бакинская, 61 </t>
  </si>
  <si>
    <t>ул. Бакинская, 63 </t>
  </si>
  <si>
    <t>ул. Бакинская, 65 </t>
  </si>
  <si>
    <t>ул. Бакинская, 67 </t>
  </si>
  <si>
    <t>ул. Бакинская, 35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</si>
  <si>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</si>
  <si>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</si>
  <si>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</si>
  <si>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</si>
  <si>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</si>
  <si>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</si>
  <si>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</si>
  <si>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</si>
  <si>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</si>
  <si>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Установка светодиодных светильников с оптоаккустическим датчиком движения в МОП (поэтажно)</t>
  </si>
  <si>
    <t>Замена энергосберегающих ламп в МОП-подъездах, подвальных помещениях</t>
  </si>
  <si>
    <t>Установка пластиковых окон в МОП</t>
  </si>
  <si>
    <t>Приобретение теплоизоляционного состава для трубопроводов отопления и ГВС</t>
  </si>
  <si>
    <t>Приобретение и установка светодиодных светильников с монтажным антикражным комплетом в МОП (поэтажно)</t>
  </si>
  <si>
    <t xml:space="preserve">      Отчет ООО "Жилье" о выполнении мероприятий по повышению энергетической эффективности и энергосбережению за 2015 год </t>
  </si>
  <si>
    <t>Замена инженерно технического оборудования и запорной арматуры на АИТП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</si>
</sst>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0.0000"/>
    <numFmt numFmtId="193" formatCode="0.00000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 Cyr"/>
      <family val="0"/>
    </font>
    <font>
      <sz val="9"/>
      <color indexed="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88" fontId="1" fillId="0" borderId="12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8" fontId="14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188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88" fontId="13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88" fontId="15" fillId="0" borderId="10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8" fontId="14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9" fontId="13" fillId="0" borderId="10" xfId="0" applyNumberFormat="1" applyFont="1" applyFill="1" applyBorder="1" applyAlignment="1">
      <alignment horizontal="center" vertical="center"/>
    </xf>
    <xf numFmtId="189" fontId="15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10" xfId="0" applyFont="1" applyFill="1" applyBorder="1" applyAlignment="1">
      <alignment vertical="center" textRotation="90" wrapText="1"/>
    </xf>
    <xf numFmtId="0" fontId="18" fillId="0" borderId="10" xfId="0" applyFont="1" applyFill="1" applyBorder="1" applyAlignment="1">
      <alignment horizontal="left" vertical="center" textRotation="90" wrapText="1"/>
    </xf>
    <xf numFmtId="0" fontId="18" fillId="0" borderId="12" xfId="0" applyFont="1" applyFill="1" applyBorder="1" applyAlignment="1">
      <alignment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1" fontId="18" fillId="0" borderId="10" xfId="0" applyNumberFormat="1" applyFont="1" applyFill="1" applyBorder="1" applyAlignment="1">
      <alignment horizontal="left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left" vertical="center" textRotation="90" wrapText="1"/>
    </xf>
    <xf numFmtId="0" fontId="13" fillId="0" borderId="0" xfId="0" applyFont="1" applyFill="1" applyBorder="1" applyAlignment="1">
      <alignment horizontal="center" vertical="center"/>
    </xf>
    <xf numFmtId="188" fontId="17" fillId="0" borderId="1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textRotation="90" wrapText="1"/>
    </xf>
    <xf numFmtId="2" fontId="17" fillId="0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textRotation="90" wrapText="1"/>
    </xf>
    <xf numFmtId="2" fontId="14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center" vertical="center" wrapText="1"/>
    </xf>
    <xf numFmtId="191" fontId="17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14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89" fontId="13" fillId="0" borderId="1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188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201"/>
  <sheetViews>
    <sheetView zoomScalePageLayoutView="0" workbookViewId="0" topLeftCell="G4">
      <pane ySplit="4" topLeftCell="A41" activePane="bottomLeft" state="frozen"/>
      <selection pane="topLeft" activeCell="A4" sqref="A4"/>
      <selection pane="bottomLeft" activeCell="X62" sqref="X62"/>
    </sheetView>
  </sheetViews>
  <sheetFormatPr defaultColWidth="9.140625" defaultRowHeight="12.75"/>
  <cols>
    <col min="1" max="1" width="4.421875" style="1" customWidth="1"/>
    <col min="2" max="2" width="18.421875" style="67" customWidth="1"/>
    <col min="3" max="5" width="6.28125" style="1" customWidth="1"/>
    <col min="6" max="6" width="5.8515625" style="1" customWidth="1"/>
    <col min="7" max="7" width="5.421875" style="1" customWidth="1"/>
    <col min="8" max="8" width="5.7109375" style="1" customWidth="1"/>
    <col min="9" max="9" width="6.140625" style="1" customWidth="1"/>
    <col min="10" max="10" width="6.7109375" style="1" customWidth="1"/>
    <col min="11" max="11" width="5.140625" style="1" customWidth="1"/>
    <col min="12" max="12" width="4.57421875" style="64" customWidth="1"/>
    <col min="13" max="13" width="5.7109375" style="1" customWidth="1"/>
    <col min="14" max="14" width="3.57421875" style="1" customWidth="1"/>
    <col min="15" max="15" width="5.00390625" style="1" customWidth="1"/>
    <col min="16" max="16" width="3.140625" style="1" customWidth="1"/>
    <col min="17" max="17" width="4.57421875" style="64" customWidth="1"/>
    <col min="18" max="18" width="6.28125" style="1" customWidth="1"/>
    <col min="19" max="19" width="5.8515625" style="1" customWidth="1"/>
    <col min="20" max="20" width="6.421875" style="1" customWidth="1"/>
    <col min="21" max="21" width="3.57421875" style="1" customWidth="1"/>
    <col min="22" max="22" width="4.57421875" style="1" customWidth="1"/>
    <col min="23" max="23" width="4.7109375" style="1" customWidth="1"/>
    <col min="24" max="24" width="3.57421875" style="1" customWidth="1"/>
    <col min="25" max="26" width="5.28125" style="1" customWidth="1"/>
    <col min="27" max="27" width="4.140625" style="1" customWidth="1"/>
    <col min="28" max="28" width="5.28125" style="1" customWidth="1"/>
    <col min="29" max="29" width="3.8515625" style="1" customWidth="1"/>
    <col min="30" max="30" width="5.8515625" style="1" customWidth="1"/>
    <col min="31" max="31" width="5.7109375" style="1" customWidth="1"/>
    <col min="32" max="32" width="4.28125" style="1" customWidth="1"/>
    <col min="33" max="33" width="14.7109375" style="1" customWidth="1"/>
    <col min="34" max="16384" width="9.140625" style="1" customWidth="1"/>
  </cols>
  <sheetData>
    <row r="1" spans="1:33" ht="15.75" customHeight="1">
      <c r="A1" s="128" t="s">
        <v>105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33" ht="15.75" customHeight="1">
      <c r="A2" s="128" t="s">
        <v>120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  <c r="AD2" s="129"/>
      <c r="AE2" s="129"/>
      <c r="AF2" s="129"/>
      <c r="AG2" s="129"/>
    </row>
    <row r="3" spans="1:43" ht="15.75" customHeight="1">
      <c r="A3" s="128" t="s">
        <v>119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5" spans="1:34" s="3" customFormat="1" ht="72.75" customHeight="1">
      <c r="A5" s="120" t="s">
        <v>0</v>
      </c>
      <c r="B5" s="120" t="s">
        <v>1</v>
      </c>
      <c r="C5" s="133" t="s">
        <v>2</v>
      </c>
      <c r="D5" s="134"/>
      <c r="E5" s="135"/>
      <c r="F5" s="135"/>
      <c r="G5" s="136"/>
      <c r="H5" s="133" t="s">
        <v>8</v>
      </c>
      <c r="I5" s="134"/>
      <c r="J5" s="134"/>
      <c r="K5" s="134"/>
      <c r="L5" s="137"/>
      <c r="M5" s="133" t="s">
        <v>10</v>
      </c>
      <c r="N5" s="134"/>
      <c r="O5" s="134"/>
      <c r="P5" s="134"/>
      <c r="Q5" s="137"/>
      <c r="R5" s="133" t="s">
        <v>11</v>
      </c>
      <c r="S5" s="134"/>
      <c r="T5" s="134"/>
      <c r="U5" s="134"/>
      <c r="V5" s="137"/>
      <c r="W5" s="133" t="s">
        <v>13</v>
      </c>
      <c r="X5" s="138"/>
      <c r="Y5" s="138"/>
      <c r="Z5" s="138"/>
      <c r="AA5" s="139"/>
      <c r="AB5" s="133" t="s">
        <v>12</v>
      </c>
      <c r="AC5" s="138"/>
      <c r="AD5" s="138"/>
      <c r="AE5" s="138"/>
      <c r="AF5" s="139"/>
      <c r="AG5" s="120" t="s">
        <v>106</v>
      </c>
      <c r="AH5" s="2"/>
    </row>
    <row r="6" spans="1:33" s="3" customFormat="1" ht="13.5" customHeight="1">
      <c r="A6" s="130"/>
      <c r="B6" s="130"/>
      <c r="C6" s="123" t="s">
        <v>5</v>
      </c>
      <c r="D6" s="141"/>
      <c r="E6" s="123" t="s">
        <v>6</v>
      </c>
      <c r="F6" s="124"/>
      <c r="G6" s="118" t="s">
        <v>104</v>
      </c>
      <c r="H6" s="141" t="s">
        <v>5</v>
      </c>
      <c r="I6" s="140"/>
      <c r="J6" s="123" t="s">
        <v>6</v>
      </c>
      <c r="K6" s="124"/>
      <c r="L6" s="125" t="s">
        <v>104</v>
      </c>
      <c r="M6" s="123" t="s">
        <v>5</v>
      </c>
      <c r="N6" s="140"/>
      <c r="O6" s="123" t="s">
        <v>6</v>
      </c>
      <c r="P6" s="124"/>
      <c r="Q6" s="125" t="s">
        <v>104</v>
      </c>
      <c r="R6" s="123" t="s">
        <v>5</v>
      </c>
      <c r="S6" s="140"/>
      <c r="T6" s="123" t="s">
        <v>6</v>
      </c>
      <c r="U6" s="124"/>
      <c r="V6" s="118" t="s">
        <v>104</v>
      </c>
      <c r="W6" s="123" t="s">
        <v>5</v>
      </c>
      <c r="X6" s="140"/>
      <c r="Y6" s="123" t="s">
        <v>6</v>
      </c>
      <c r="Z6" s="124"/>
      <c r="AA6" s="118" t="s">
        <v>104</v>
      </c>
      <c r="AB6" s="123" t="s">
        <v>5</v>
      </c>
      <c r="AC6" s="140"/>
      <c r="AD6" s="123" t="s">
        <v>6</v>
      </c>
      <c r="AE6" s="124"/>
      <c r="AF6" s="118" t="s">
        <v>104</v>
      </c>
      <c r="AG6" s="121"/>
    </row>
    <row r="7" spans="1:33" s="3" customFormat="1" ht="71.25" customHeight="1">
      <c r="A7" s="131"/>
      <c r="B7" s="132"/>
      <c r="C7" s="15" t="s">
        <v>3</v>
      </c>
      <c r="D7" s="14" t="s">
        <v>4</v>
      </c>
      <c r="E7" s="17" t="s">
        <v>3</v>
      </c>
      <c r="F7" s="18" t="s">
        <v>4</v>
      </c>
      <c r="G7" s="119"/>
      <c r="H7" s="16" t="s">
        <v>3</v>
      </c>
      <c r="I7" s="14" t="s">
        <v>7</v>
      </c>
      <c r="J7" s="16" t="s">
        <v>3</v>
      </c>
      <c r="K7" s="14" t="s">
        <v>7</v>
      </c>
      <c r="L7" s="126"/>
      <c r="M7" s="15" t="s">
        <v>3</v>
      </c>
      <c r="N7" s="14" t="s">
        <v>9</v>
      </c>
      <c r="O7" s="15" t="s">
        <v>3</v>
      </c>
      <c r="P7" s="14" t="s">
        <v>9</v>
      </c>
      <c r="Q7" s="126"/>
      <c r="R7" s="15" t="s">
        <v>3</v>
      </c>
      <c r="S7" s="14" t="s">
        <v>9</v>
      </c>
      <c r="T7" s="15" t="s">
        <v>3</v>
      </c>
      <c r="U7" s="14" t="s">
        <v>9</v>
      </c>
      <c r="V7" s="119"/>
      <c r="W7" s="15" t="s">
        <v>3</v>
      </c>
      <c r="X7" s="14" t="s">
        <v>9</v>
      </c>
      <c r="Y7" s="15" t="s">
        <v>3</v>
      </c>
      <c r="Z7" s="14" t="s">
        <v>9</v>
      </c>
      <c r="AA7" s="119"/>
      <c r="AB7" s="15" t="s">
        <v>3</v>
      </c>
      <c r="AC7" s="14" t="s">
        <v>9</v>
      </c>
      <c r="AD7" s="15" t="s">
        <v>3</v>
      </c>
      <c r="AE7" s="14" t="s">
        <v>9</v>
      </c>
      <c r="AF7" s="119"/>
      <c r="AG7" s="122"/>
    </row>
    <row r="8" spans="1:33" s="4" customFormat="1" ht="12.75">
      <c r="A8" s="6">
        <v>1</v>
      </c>
      <c r="B8" s="12" t="s">
        <v>15</v>
      </c>
      <c r="C8" s="32">
        <f>D8*0.46</f>
        <v>2.3000000000000003</v>
      </c>
      <c r="D8" s="30">
        <v>5</v>
      </c>
      <c r="E8" s="32">
        <f aca="true" t="shared" si="0" ref="C8:E37">F8*0.46</f>
        <v>2.3000000000000003</v>
      </c>
      <c r="F8" s="30">
        <v>5</v>
      </c>
      <c r="G8" s="62">
        <f>E8*0.1</f>
        <v>0.23000000000000004</v>
      </c>
      <c r="H8" s="8"/>
      <c r="I8" s="8"/>
      <c r="J8" s="5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/>
      <c r="AC8" s="6"/>
      <c r="AD8" s="5"/>
      <c r="AE8" s="5"/>
      <c r="AF8" s="6"/>
      <c r="AG8" s="5">
        <f>E8+J8+O8+T8+Y8+AD8</f>
        <v>2.3000000000000003</v>
      </c>
    </row>
    <row r="9" spans="1:33" s="4" customFormat="1" ht="12.75">
      <c r="A9" s="6">
        <f>A8+1</f>
        <v>2</v>
      </c>
      <c r="B9" s="12" t="s">
        <v>16</v>
      </c>
      <c r="C9" s="32">
        <f t="shared" si="0"/>
        <v>1.3800000000000001</v>
      </c>
      <c r="D9" s="30">
        <v>3</v>
      </c>
      <c r="E9" s="32">
        <f t="shared" si="0"/>
        <v>1.3800000000000001</v>
      </c>
      <c r="F9" s="30">
        <v>3</v>
      </c>
      <c r="G9" s="62">
        <f aca="true" t="shared" si="1" ref="G9:G37">E9*0.1</f>
        <v>0.138</v>
      </c>
      <c r="H9" s="5"/>
      <c r="I9" s="6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6"/>
      <c r="AD9" s="5"/>
      <c r="AE9" s="5"/>
      <c r="AF9" s="6"/>
      <c r="AG9" s="5">
        <f aca="true" t="shared" si="2" ref="AG9:AG57">E9+J9+O9+T9+Y9+AD9</f>
        <v>1.3800000000000001</v>
      </c>
    </row>
    <row r="10" spans="1:33" s="4" customFormat="1" ht="12.75">
      <c r="A10" s="6">
        <f>A9+1</f>
        <v>3</v>
      </c>
      <c r="B10" s="12" t="s">
        <v>17</v>
      </c>
      <c r="C10" s="32">
        <f t="shared" si="0"/>
        <v>2.3000000000000003</v>
      </c>
      <c r="D10" s="30">
        <v>5</v>
      </c>
      <c r="E10" s="32">
        <f t="shared" si="0"/>
        <v>2.3000000000000003</v>
      </c>
      <c r="F10" s="30">
        <v>5</v>
      </c>
      <c r="G10" s="62">
        <f t="shared" si="1"/>
        <v>0.23000000000000004</v>
      </c>
      <c r="H10" s="5"/>
      <c r="I10" s="6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6"/>
      <c r="AD10" s="5"/>
      <c r="AE10" s="5"/>
      <c r="AF10" s="6"/>
      <c r="AG10" s="5">
        <f t="shared" si="2"/>
        <v>2.3000000000000003</v>
      </c>
    </row>
    <row r="11" spans="1:33" s="4" customFormat="1" ht="12.75">
      <c r="A11" s="6">
        <v>4</v>
      </c>
      <c r="B11" s="12" t="s">
        <v>20</v>
      </c>
      <c r="C11" s="32">
        <f t="shared" si="0"/>
        <v>1.84</v>
      </c>
      <c r="D11" s="30">
        <v>4</v>
      </c>
      <c r="E11" s="32">
        <f t="shared" si="0"/>
        <v>1.84</v>
      </c>
      <c r="F11" s="30">
        <v>4</v>
      </c>
      <c r="G11" s="62">
        <f t="shared" si="1"/>
        <v>0.18400000000000002</v>
      </c>
      <c r="H11" s="5"/>
      <c r="I11" s="6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6"/>
      <c r="AD11" s="5"/>
      <c r="AE11" s="5"/>
      <c r="AF11" s="6"/>
      <c r="AG11" s="5">
        <f t="shared" si="2"/>
        <v>1.84</v>
      </c>
    </row>
    <row r="12" spans="1:33" s="4" customFormat="1" ht="12.75">
      <c r="A12" s="6">
        <f>A11+1</f>
        <v>5</v>
      </c>
      <c r="B12" s="12" t="s">
        <v>18</v>
      </c>
      <c r="C12" s="32">
        <f t="shared" si="0"/>
        <v>1.84</v>
      </c>
      <c r="D12" s="30">
        <v>4</v>
      </c>
      <c r="E12" s="32">
        <f t="shared" si="0"/>
        <v>1.84</v>
      </c>
      <c r="F12" s="30">
        <v>4</v>
      </c>
      <c r="G12" s="62">
        <f t="shared" si="1"/>
        <v>0.18400000000000002</v>
      </c>
      <c r="H12" s="5"/>
      <c r="I12" s="6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6"/>
      <c r="AD12" s="5"/>
      <c r="AE12" s="5"/>
      <c r="AF12" s="6"/>
      <c r="AG12" s="5">
        <f t="shared" si="2"/>
        <v>1.84</v>
      </c>
    </row>
    <row r="13" spans="1:33" s="4" customFormat="1" ht="12.75">
      <c r="A13" s="6">
        <f>A12+1</f>
        <v>6</v>
      </c>
      <c r="B13" s="12" t="s">
        <v>19</v>
      </c>
      <c r="C13" s="32">
        <f t="shared" si="0"/>
        <v>2.3000000000000003</v>
      </c>
      <c r="D13" s="30">
        <v>5</v>
      </c>
      <c r="E13" s="32">
        <f t="shared" si="0"/>
        <v>2.3000000000000003</v>
      </c>
      <c r="F13" s="30">
        <v>5</v>
      </c>
      <c r="G13" s="62">
        <f t="shared" si="1"/>
        <v>0.23000000000000004</v>
      </c>
      <c r="H13" s="5"/>
      <c r="I13" s="6"/>
      <c r="J13" s="5"/>
      <c r="K13" s="5"/>
      <c r="L13" s="6"/>
      <c r="M13" s="6"/>
      <c r="N13" s="6"/>
      <c r="O13" s="6"/>
      <c r="P13" s="6"/>
      <c r="Q13" s="6"/>
      <c r="R13" s="8"/>
      <c r="S13" s="6"/>
      <c r="T13" s="8"/>
      <c r="U13" s="6"/>
      <c r="V13" s="8"/>
      <c r="W13" s="6"/>
      <c r="X13" s="6"/>
      <c r="Y13" s="6"/>
      <c r="Z13" s="6"/>
      <c r="AA13" s="6"/>
      <c r="AB13" s="5"/>
      <c r="AC13" s="6"/>
      <c r="AD13" s="5"/>
      <c r="AE13" s="5"/>
      <c r="AF13" s="6"/>
      <c r="AG13" s="5">
        <f t="shared" si="2"/>
        <v>2.3000000000000003</v>
      </c>
    </row>
    <row r="14" spans="1:33" s="4" customFormat="1" ht="12.75">
      <c r="A14" s="6">
        <v>7</v>
      </c>
      <c r="B14" s="12" t="s">
        <v>21</v>
      </c>
      <c r="C14" s="32">
        <f t="shared" si="0"/>
        <v>1.84</v>
      </c>
      <c r="D14" s="30">
        <v>4</v>
      </c>
      <c r="E14" s="32">
        <f t="shared" si="0"/>
        <v>1.84</v>
      </c>
      <c r="F14" s="30">
        <v>4</v>
      </c>
      <c r="G14" s="62">
        <f t="shared" si="1"/>
        <v>0.18400000000000002</v>
      </c>
      <c r="H14" s="8"/>
      <c r="I14" s="8"/>
      <c r="J14" s="8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6"/>
      <c r="AD14" s="5"/>
      <c r="AE14" s="5"/>
      <c r="AF14" s="6"/>
      <c r="AG14" s="5">
        <f t="shared" si="2"/>
        <v>1.84</v>
      </c>
    </row>
    <row r="15" spans="1:33" s="4" customFormat="1" ht="12.75">
      <c r="A15" s="6">
        <v>8</v>
      </c>
      <c r="B15" s="12" t="s">
        <v>22</v>
      </c>
      <c r="C15" s="32">
        <f t="shared" si="0"/>
        <v>2.3000000000000003</v>
      </c>
      <c r="D15" s="30">
        <v>5</v>
      </c>
      <c r="E15" s="32">
        <f t="shared" si="0"/>
        <v>2.3000000000000003</v>
      </c>
      <c r="F15" s="30">
        <v>5</v>
      </c>
      <c r="G15" s="62">
        <f t="shared" si="1"/>
        <v>0.23000000000000004</v>
      </c>
      <c r="H15" s="5"/>
      <c r="I15" s="6"/>
      <c r="J15" s="5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/>
      <c r="AC15" s="6"/>
      <c r="AD15" s="5"/>
      <c r="AE15" s="5"/>
      <c r="AF15" s="6"/>
      <c r="AG15" s="5">
        <f t="shared" si="2"/>
        <v>2.3000000000000003</v>
      </c>
    </row>
    <row r="16" spans="1:33" s="4" customFormat="1" ht="12.75">
      <c r="A16" s="6">
        <f>A15+1</f>
        <v>9</v>
      </c>
      <c r="B16" s="12" t="s">
        <v>23</v>
      </c>
      <c r="C16" s="32">
        <f t="shared" si="0"/>
        <v>2.3000000000000003</v>
      </c>
      <c r="D16" s="30">
        <v>5</v>
      </c>
      <c r="E16" s="32">
        <f t="shared" si="0"/>
        <v>2.3000000000000003</v>
      </c>
      <c r="F16" s="30">
        <v>5</v>
      </c>
      <c r="G16" s="62">
        <f t="shared" si="1"/>
        <v>0.23000000000000004</v>
      </c>
      <c r="H16" s="5"/>
      <c r="I16" s="6"/>
      <c r="J16" s="5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/>
      <c r="AC16" s="6"/>
      <c r="AD16" s="5"/>
      <c r="AE16" s="25"/>
      <c r="AF16" s="6"/>
      <c r="AG16" s="5">
        <f t="shared" si="2"/>
        <v>2.3000000000000003</v>
      </c>
    </row>
    <row r="17" spans="1:33" s="4" customFormat="1" ht="12.75">
      <c r="A17" s="6">
        <v>10</v>
      </c>
      <c r="B17" s="12" t="s">
        <v>24</v>
      </c>
      <c r="C17" s="32">
        <f t="shared" si="0"/>
        <v>1.84</v>
      </c>
      <c r="D17" s="30">
        <v>4</v>
      </c>
      <c r="E17" s="32">
        <f t="shared" si="0"/>
        <v>1.84</v>
      </c>
      <c r="F17" s="30">
        <v>4</v>
      </c>
      <c r="G17" s="62">
        <f t="shared" si="1"/>
        <v>0.18400000000000002</v>
      </c>
      <c r="H17" s="5"/>
      <c r="I17" s="6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/>
      <c r="AC17" s="6"/>
      <c r="AD17" s="5"/>
      <c r="AE17" s="5"/>
      <c r="AF17" s="6"/>
      <c r="AG17" s="5">
        <f t="shared" si="2"/>
        <v>1.84</v>
      </c>
    </row>
    <row r="18" spans="1:33" s="4" customFormat="1" ht="12.75">
      <c r="A18" s="6">
        <f>A17+1</f>
        <v>11</v>
      </c>
      <c r="B18" s="12" t="s">
        <v>25</v>
      </c>
      <c r="C18" s="32">
        <f t="shared" si="0"/>
        <v>2.3000000000000003</v>
      </c>
      <c r="D18" s="30">
        <v>5</v>
      </c>
      <c r="E18" s="32">
        <f t="shared" si="0"/>
        <v>2.3000000000000003</v>
      </c>
      <c r="F18" s="30">
        <v>5</v>
      </c>
      <c r="G18" s="62">
        <f t="shared" si="1"/>
        <v>0.23000000000000004</v>
      </c>
      <c r="H18" s="5"/>
      <c r="I18" s="6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/>
      <c r="AC18" s="6"/>
      <c r="AD18" s="5"/>
      <c r="AE18" s="5"/>
      <c r="AF18" s="6"/>
      <c r="AG18" s="5">
        <f t="shared" si="2"/>
        <v>2.3000000000000003</v>
      </c>
    </row>
    <row r="19" spans="1:33" s="4" customFormat="1" ht="12.75">
      <c r="A19" s="6">
        <f>A18+1</f>
        <v>12</v>
      </c>
      <c r="B19" s="12" t="s">
        <v>26</v>
      </c>
      <c r="C19" s="32">
        <f t="shared" si="0"/>
        <v>2.3000000000000003</v>
      </c>
      <c r="D19" s="30">
        <v>5</v>
      </c>
      <c r="E19" s="32">
        <f t="shared" si="0"/>
        <v>2.3000000000000003</v>
      </c>
      <c r="F19" s="30">
        <v>5</v>
      </c>
      <c r="G19" s="62">
        <f t="shared" si="1"/>
        <v>0.23000000000000004</v>
      </c>
      <c r="H19" s="5"/>
      <c r="I19" s="6"/>
      <c r="J19" s="5"/>
      <c r="K19" s="5"/>
      <c r="L19" s="6"/>
      <c r="M19" s="6"/>
      <c r="N19" s="6"/>
      <c r="O19" s="6"/>
      <c r="P19" s="6"/>
      <c r="Q19" s="6"/>
      <c r="R19" s="8"/>
      <c r="S19" s="6"/>
      <c r="T19" s="8"/>
      <c r="U19" s="6"/>
      <c r="V19" s="8"/>
      <c r="W19" s="6"/>
      <c r="X19" s="6"/>
      <c r="Y19" s="6"/>
      <c r="Z19" s="6"/>
      <c r="AA19" s="6"/>
      <c r="AB19" s="5"/>
      <c r="AC19" s="6"/>
      <c r="AD19" s="5"/>
      <c r="AE19" s="5"/>
      <c r="AF19" s="6"/>
      <c r="AG19" s="5">
        <f t="shared" si="2"/>
        <v>2.3000000000000003</v>
      </c>
    </row>
    <row r="20" spans="1:33" s="4" customFormat="1" ht="12.75">
      <c r="A20" s="6">
        <v>13</v>
      </c>
      <c r="B20" s="12" t="s">
        <v>27</v>
      </c>
      <c r="C20" s="32">
        <f t="shared" si="0"/>
        <v>1.84</v>
      </c>
      <c r="D20" s="30">
        <v>4</v>
      </c>
      <c r="E20" s="32">
        <f t="shared" si="0"/>
        <v>1.84</v>
      </c>
      <c r="F20" s="30">
        <v>4</v>
      </c>
      <c r="G20" s="62">
        <f t="shared" si="1"/>
        <v>0.18400000000000002</v>
      </c>
      <c r="H20" s="8"/>
      <c r="I20" s="8"/>
      <c r="J20" s="8"/>
      <c r="K20" s="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/>
      <c r="AC20" s="6"/>
      <c r="AD20" s="5"/>
      <c r="AE20" s="5"/>
      <c r="AF20" s="6"/>
      <c r="AG20" s="5">
        <f t="shared" si="2"/>
        <v>1.84</v>
      </c>
    </row>
    <row r="21" spans="1:33" s="4" customFormat="1" ht="12.75">
      <c r="A21" s="6">
        <f>A20+1</f>
        <v>14</v>
      </c>
      <c r="B21" s="12" t="s">
        <v>28</v>
      </c>
      <c r="C21" s="32">
        <f t="shared" si="0"/>
        <v>2.3000000000000003</v>
      </c>
      <c r="D21" s="30">
        <v>5</v>
      </c>
      <c r="E21" s="32">
        <f t="shared" si="0"/>
        <v>2.3000000000000003</v>
      </c>
      <c r="F21" s="30">
        <v>5</v>
      </c>
      <c r="G21" s="62">
        <f t="shared" si="1"/>
        <v>0.23000000000000004</v>
      </c>
      <c r="H21" s="5"/>
      <c r="I21" s="6"/>
      <c r="J21" s="5"/>
      <c r="K21" s="5"/>
      <c r="L21" s="6"/>
      <c r="M21" s="1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/>
      <c r="AC21" s="6"/>
      <c r="AD21" s="5"/>
      <c r="AE21" s="5"/>
      <c r="AF21" s="6"/>
      <c r="AG21" s="5">
        <f t="shared" si="2"/>
        <v>2.3000000000000003</v>
      </c>
    </row>
    <row r="22" spans="1:33" s="4" customFormat="1" ht="12.75">
      <c r="A22" s="6">
        <f>A21+1</f>
        <v>15</v>
      </c>
      <c r="B22" s="12" t="s">
        <v>29</v>
      </c>
      <c r="C22" s="32">
        <f t="shared" si="0"/>
        <v>2.3000000000000003</v>
      </c>
      <c r="D22" s="30">
        <v>5</v>
      </c>
      <c r="E22" s="32">
        <f t="shared" si="0"/>
        <v>2.3000000000000003</v>
      </c>
      <c r="F22" s="30">
        <v>5</v>
      </c>
      <c r="G22" s="62">
        <f t="shared" si="1"/>
        <v>0.23000000000000004</v>
      </c>
      <c r="H22" s="5"/>
      <c r="I22" s="6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/>
      <c r="AC22" s="6"/>
      <c r="AD22" s="5"/>
      <c r="AE22" s="5"/>
      <c r="AF22" s="6"/>
      <c r="AG22" s="5">
        <f t="shared" si="2"/>
        <v>2.3000000000000003</v>
      </c>
    </row>
    <row r="23" spans="1:33" s="4" customFormat="1" ht="12.75">
      <c r="A23" s="6">
        <v>16</v>
      </c>
      <c r="B23" s="12" t="s">
        <v>30</v>
      </c>
      <c r="C23" s="32">
        <f t="shared" si="0"/>
        <v>1.84</v>
      </c>
      <c r="D23" s="30">
        <v>4</v>
      </c>
      <c r="E23" s="32">
        <f t="shared" si="0"/>
        <v>1.84</v>
      </c>
      <c r="F23" s="30">
        <v>4</v>
      </c>
      <c r="G23" s="62">
        <f t="shared" si="1"/>
        <v>0.18400000000000002</v>
      </c>
      <c r="H23" s="8"/>
      <c r="I23" s="6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"/>
      <c r="AC23" s="6"/>
      <c r="AD23" s="5"/>
      <c r="AE23" s="5"/>
      <c r="AF23" s="6"/>
      <c r="AG23" s="5">
        <f t="shared" si="2"/>
        <v>1.84</v>
      </c>
    </row>
    <row r="24" spans="1:33" s="4" customFormat="1" ht="12.75">
      <c r="A24" s="6">
        <f>A23+1</f>
        <v>17</v>
      </c>
      <c r="B24" s="12" t="s">
        <v>31</v>
      </c>
      <c r="C24" s="32">
        <f t="shared" si="0"/>
        <v>2.3000000000000003</v>
      </c>
      <c r="D24" s="30">
        <v>5</v>
      </c>
      <c r="E24" s="32">
        <f t="shared" si="0"/>
        <v>2.3000000000000003</v>
      </c>
      <c r="F24" s="30">
        <v>5</v>
      </c>
      <c r="G24" s="62">
        <f t="shared" si="1"/>
        <v>0.23000000000000004</v>
      </c>
      <c r="H24" s="5"/>
      <c r="I24" s="6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"/>
      <c r="AC24" s="6"/>
      <c r="AD24" s="5"/>
      <c r="AE24" s="5"/>
      <c r="AF24" s="6"/>
      <c r="AG24" s="5">
        <f t="shared" si="2"/>
        <v>2.3000000000000003</v>
      </c>
    </row>
    <row r="25" spans="1:33" s="4" customFormat="1" ht="12.75">
      <c r="A25" s="6">
        <f>A24+1</f>
        <v>18</v>
      </c>
      <c r="B25" s="12" t="s">
        <v>32</v>
      </c>
      <c r="C25" s="32">
        <f t="shared" si="0"/>
        <v>1.3800000000000001</v>
      </c>
      <c r="D25" s="30">
        <v>3</v>
      </c>
      <c r="E25" s="32">
        <f t="shared" si="0"/>
        <v>1.3800000000000001</v>
      </c>
      <c r="F25" s="30">
        <v>3</v>
      </c>
      <c r="G25" s="62">
        <f t="shared" si="1"/>
        <v>0.138</v>
      </c>
      <c r="H25" s="5"/>
      <c r="I25" s="6"/>
      <c r="J25" s="5"/>
      <c r="K25" s="5"/>
      <c r="L25" s="6"/>
      <c r="M25" s="6"/>
      <c r="N25" s="6"/>
      <c r="O25" s="6"/>
      <c r="P25" s="6"/>
      <c r="Q25" s="6"/>
      <c r="R25" s="8"/>
      <c r="S25" s="6"/>
      <c r="T25" s="8"/>
      <c r="U25" s="6"/>
      <c r="V25" s="8"/>
      <c r="W25" s="6"/>
      <c r="X25" s="6"/>
      <c r="Y25" s="6"/>
      <c r="Z25" s="6"/>
      <c r="AA25" s="6"/>
      <c r="AB25" s="5"/>
      <c r="AC25" s="6"/>
      <c r="AD25" s="5"/>
      <c r="AE25" s="5"/>
      <c r="AF25" s="6"/>
      <c r="AG25" s="5">
        <f t="shared" si="2"/>
        <v>1.3800000000000001</v>
      </c>
    </row>
    <row r="26" spans="1:33" ht="12.75">
      <c r="A26" s="6">
        <v>19</v>
      </c>
      <c r="B26" s="12" t="s">
        <v>33</v>
      </c>
      <c r="C26" s="32">
        <f t="shared" si="0"/>
        <v>1.3800000000000001</v>
      </c>
      <c r="D26" s="30">
        <v>3</v>
      </c>
      <c r="E26" s="32">
        <f t="shared" si="0"/>
        <v>1.3800000000000001</v>
      </c>
      <c r="F26" s="30">
        <v>3</v>
      </c>
      <c r="G26" s="62">
        <f t="shared" si="1"/>
        <v>0.138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5">
        <f t="shared" si="2"/>
        <v>1.3800000000000001</v>
      </c>
    </row>
    <row r="27" spans="1:33" ht="12.75">
      <c r="A27" s="6">
        <f>A26+1</f>
        <v>20</v>
      </c>
      <c r="B27" s="12" t="s">
        <v>34</v>
      </c>
      <c r="C27" s="32">
        <f t="shared" si="0"/>
        <v>0.92</v>
      </c>
      <c r="D27" s="30">
        <v>2</v>
      </c>
      <c r="E27" s="32">
        <f t="shared" si="0"/>
        <v>0.92</v>
      </c>
      <c r="F27" s="30">
        <v>2</v>
      </c>
      <c r="G27" s="62">
        <f t="shared" si="1"/>
        <v>0.09200000000000001</v>
      </c>
      <c r="H27" s="9"/>
      <c r="I27" s="9"/>
      <c r="J27" s="9"/>
      <c r="K27" s="9"/>
      <c r="L27" s="20"/>
      <c r="M27" s="9"/>
      <c r="N27" s="9"/>
      <c r="O27" s="9"/>
      <c r="P27" s="9"/>
      <c r="Q27" s="2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>
        <f t="shared" si="2"/>
        <v>0.92</v>
      </c>
    </row>
    <row r="28" spans="1:33" ht="12.75">
      <c r="A28" s="6">
        <f>A27+1</f>
        <v>21</v>
      </c>
      <c r="B28" s="12" t="s">
        <v>35</v>
      </c>
      <c r="C28" s="32">
        <f t="shared" si="0"/>
        <v>1.3800000000000001</v>
      </c>
      <c r="D28" s="30">
        <v>3</v>
      </c>
      <c r="E28" s="32">
        <f t="shared" si="0"/>
        <v>1.3800000000000001</v>
      </c>
      <c r="F28" s="30">
        <v>3</v>
      </c>
      <c r="G28" s="62">
        <f t="shared" si="1"/>
        <v>0.138</v>
      </c>
      <c r="H28" s="9"/>
      <c r="I28" s="9"/>
      <c r="J28" s="9"/>
      <c r="K28" s="9"/>
      <c r="L28" s="20"/>
      <c r="M28" s="9"/>
      <c r="N28" s="9"/>
      <c r="O28" s="9"/>
      <c r="P28" s="9"/>
      <c r="Q28" s="20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>
        <f t="shared" si="2"/>
        <v>1.3800000000000001</v>
      </c>
    </row>
    <row r="29" spans="1:33" ht="12.75">
      <c r="A29" s="6">
        <v>22</v>
      </c>
      <c r="B29" s="12" t="s">
        <v>36</v>
      </c>
      <c r="C29" s="32">
        <f t="shared" si="0"/>
        <v>0.92</v>
      </c>
      <c r="D29" s="30">
        <v>2</v>
      </c>
      <c r="E29" s="32">
        <f t="shared" si="0"/>
        <v>0.92</v>
      </c>
      <c r="F29" s="30">
        <v>2</v>
      </c>
      <c r="G29" s="62">
        <f t="shared" si="1"/>
        <v>0.09200000000000001</v>
      </c>
      <c r="H29" s="9"/>
      <c r="I29" s="9"/>
      <c r="J29" s="9"/>
      <c r="K29" s="9"/>
      <c r="L29" s="20"/>
      <c r="M29" s="9"/>
      <c r="N29" s="9"/>
      <c r="O29" s="9"/>
      <c r="P29" s="9"/>
      <c r="Q29" s="2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>
        <f t="shared" si="2"/>
        <v>0.92</v>
      </c>
    </row>
    <row r="30" spans="1:33" ht="12.75">
      <c r="A30" s="6">
        <f>A29+1</f>
        <v>23</v>
      </c>
      <c r="B30" s="12" t="s">
        <v>37</v>
      </c>
      <c r="C30" s="32">
        <f t="shared" si="0"/>
        <v>1.3800000000000001</v>
      </c>
      <c r="D30" s="30">
        <v>3</v>
      </c>
      <c r="E30" s="32">
        <f t="shared" si="0"/>
        <v>1.3800000000000001</v>
      </c>
      <c r="F30" s="30">
        <v>3</v>
      </c>
      <c r="G30" s="62">
        <f t="shared" si="1"/>
        <v>0.138</v>
      </c>
      <c r="H30" s="9"/>
      <c r="I30" s="9"/>
      <c r="J30" s="9"/>
      <c r="K30" s="9"/>
      <c r="L30" s="20"/>
      <c r="M30" s="9"/>
      <c r="N30" s="9"/>
      <c r="O30" s="9"/>
      <c r="P30" s="9"/>
      <c r="Q30" s="2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>
        <f t="shared" si="2"/>
        <v>1.3800000000000001</v>
      </c>
    </row>
    <row r="31" spans="1:33" ht="12.75">
      <c r="A31" s="6">
        <f>A30+1</f>
        <v>24</v>
      </c>
      <c r="B31" s="12" t="s">
        <v>53</v>
      </c>
      <c r="C31" s="32">
        <f t="shared" si="0"/>
        <v>0.46</v>
      </c>
      <c r="D31" s="30">
        <v>1</v>
      </c>
      <c r="E31" s="32">
        <f t="shared" si="0"/>
        <v>0.46</v>
      </c>
      <c r="F31" s="30">
        <v>1</v>
      </c>
      <c r="G31" s="62">
        <f t="shared" si="1"/>
        <v>0.046000000000000006</v>
      </c>
      <c r="H31" s="6">
        <v>106.8</v>
      </c>
      <c r="I31" s="6">
        <v>106.8</v>
      </c>
      <c r="J31" s="6">
        <v>106.9</v>
      </c>
      <c r="K31" s="6">
        <v>97</v>
      </c>
      <c r="L31" s="20">
        <f>J31*0.05</f>
        <v>5.345000000000001</v>
      </c>
      <c r="M31" s="9"/>
      <c r="N31" s="9"/>
      <c r="O31" s="9"/>
      <c r="P31" s="9"/>
      <c r="Q31" s="2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>
        <f t="shared" si="2"/>
        <v>107.36</v>
      </c>
    </row>
    <row r="32" spans="1:33" ht="12.75">
      <c r="A32" s="6">
        <v>25</v>
      </c>
      <c r="B32" s="12" t="s">
        <v>38</v>
      </c>
      <c r="C32" s="32">
        <f t="shared" si="0"/>
        <v>1.3800000000000001</v>
      </c>
      <c r="D32" s="30">
        <v>3</v>
      </c>
      <c r="E32" s="32">
        <f t="shared" si="0"/>
        <v>1.3800000000000001</v>
      </c>
      <c r="F32" s="30">
        <v>3</v>
      </c>
      <c r="G32" s="62">
        <f t="shared" si="1"/>
        <v>0.138</v>
      </c>
      <c r="H32" s="8">
        <v>70.32</v>
      </c>
      <c r="I32" s="8">
        <v>70.32</v>
      </c>
      <c r="J32" s="6">
        <v>98.8</v>
      </c>
      <c r="K32" s="6">
        <v>104</v>
      </c>
      <c r="L32" s="20">
        <f>J32*0.05</f>
        <v>4.94</v>
      </c>
      <c r="M32" s="9"/>
      <c r="N32" s="9"/>
      <c r="O32" s="9"/>
      <c r="P32" s="9"/>
      <c r="Q32" s="2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>
        <f t="shared" si="2"/>
        <v>100.17999999999999</v>
      </c>
    </row>
    <row r="33" spans="1:33" ht="12.75">
      <c r="A33" s="6">
        <f>A32+1</f>
        <v>26</v>
      </c>
      <c r="B33" s="12" t="s">
        <v>39</v>
      </c>
      <c r="C33" s="32">
        <f t="shared" si="0"/>
        <v>1.3800000000000001</v>
      </c>
      <c r="D33" s="30">
        <v>3</v>
      </c>
      <c r="E33" s="32">
        <f t="shared" si="0"/>
        <v>1.3800000000000001</v>
      </c>
      <c r="F33" s="30">
        <v>3</v>
      </c>
      <c r="G33" s="62">
        <f t="shared" si="1"/>
        <v>0.138</v>
      </c>
      <c r="H33" s="9"/>
      <c r="I33" s="9"/>
      <c r="J33" s="9"/>
      <c r="K33" s="9"/>
      <c r="L33" s="20"/>
      <c r="M33" s="21">
        <v>30</v>
      </c>
      <c r="N33" s="20">
        <v>1</v>
      </c>
      <c r="O33" s="21">
        <v>18.06</v>
      </c>
      <c r="P33" s="20">
        <v>1</v>
      </c>
      <c r="Q33" s="20">
        <f>O33*0.15</f>
        <v>2.7089999999999996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>
        <f t="shared" si="2"/>
        <v>19.439999999999998</v>
      </c>
    </row>
    <row r="34" spans="1:33" ht="12.75">
      <c r="A34" s="6">
        <f>A33+1</f>
        <v>27</v>
      </c>
      <c r="B34" s="12" t="s">
        <v>40</v>
      </c>
      <c r="C34" s="32">
        <f t="shared" si="0"/>
        <v>1.3800000000000001</v>
      </c>
      <c r="D34" s="30">
        <v>3</v>
      </c>
      <c r="E34" s="32">
        <f t="shared" si="0"/>
        <v>1.3800000000000001</v>
      </c>
      <c r="F34" s="30">
        <v>3</v>
      </c>
      <c r="G34" s="62">
        <f t="shared" si="1"/>
        <v>0.138</v>
      </c>
      <c r="H34" s="9"/>
      <c r="I34" s="9"/>
      <c r="J34" s="9"/>
      <c r="K34" s="9"/>
      <c r="L34" s="20"/>
      <c r="M34" s="21">
        <v>30</v>
      </c>
      <c r="N34" s="20">
        <v>1</v>
      </c>
      <c r="O34" s="21">
        <v>18.09</v>
      </c>
      <c r="P34" s="20">
        <v>1</v>
      </c>
      <c r="Q34" s="20">
        <f>O34*0.15</f>
        <v>2.7135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>
        <f t="shared" si="2"/>
        <v>19.47</v>
      </c>
    </row>
    <row r="35" spans="1:33" ht="12.75">
      <c r="A35" s="6">
        <v>28</v>
      </c>
      <c r="B35" s="12" t="s">
        <v>41</v>
      </c>
      <c r="C35" s="32">
        <f t="shared" si="0"/>
        <v>1.3800000000000001</v>
      </c>
      <c r="D35" s="30">
        <v>3</v>
      </c>
      <c r="E35" s="32">
        <f t="shared" si="0"/>
        <v>1.3800000000000001</v>
      </c>
      <c r="F35" s="30">
        <v>3</v>
      </c>
      <c r="G35" s="62">
        <f t="shared" si="1"/>
        <v>0.138</v>
      </c>
      <c r="H35" s="9"/>
      <c r="I35" s="9"/>
      <c r="J35" s="9"/>
      <c r="K35" s="9"/>
      <c r="L35" s="20"/>
      <c r="M35" s="9"/>
      <c r="N35" s="9"/>
      <c r="O35" s="9"/>
      <c r="P35" s="9"/>
      <c r="Q35" s="2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>
        <f t="shared" si="2"/>
        <v>1.3800000000000001</v>
      </c>
    </row>
    <row r="36" spans="1:33" ht="12.75">
      <c r="A36" s="6">
        <f>A35+1</f>
        <v>29</v>
      </c>
      <c r="B36" s="12" t="s">
        <v>42</v>
      </c>
      <c r="C36" s="32">
        <f t="shared" si="0"/>
        <v>1.3800000000000001</v>
      </c>
      <c r="D36" s="30">
        <v>3</v>
      </c>
      <c r="E36" s="32">
        <f t="shared" si="0"/>
        <v>1.3800000000000001</v>
      </c>
      <c r="F36" s="30">
        <v>3</v>
      </c>
      <c r="G36" s="62">
        <f t="shared" si="1"/>
        <v>0.138</v>
      </c>
      <c r="H36" s="9"/>
      <c r="I36" s="9"/>
      <c r="J36" s="9"/>
      <c r="K36" s="9"/>
      <c r="L36" s="20"/>
      <c r="M36" s="9"/>
      <c r="N36" s="9"/>
      <c r="O36" s="9"/>
      <c r="P36" s="9"/>
      <c r="Q36" s="2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">
        <f t="shared" si="2"/>
        <v>1.3800000000000001</v>
      </c>
    </row>
    <row r="37" spans="1:33" ht="12.75">
      <c r="A37" s="6">
        <f>A36+1</f>
        <v>30</v>
      </c>
      <c r="B37" s="12" t="s">
        <v>43</v>
      </c>
      <c r="C37" s="32">
        <f t="shared" si="0"/>
        <v>1.3800000000000001</v>
      </c>
      <c r="D37" s="30">
        <v>3</v>
      </c>
      <c r="E37" s="32">
        <f t="shared" si="0"/>
        <v>1.3800000000000001</v>
      </c>
      <c r="F37" s="30">
        <v>3</v>
      </c>
      <c r="G37" s="62">
        <f t="shared" si="1"/>
        <v>0.138</v>
      </c>
      <c r="H37" s="9"/>
      <c r="I37" s="9"/>
      <c r="J37" s="9"/>
      <c r="K37" s="9"/>
      <c r="L37" s="20"/>
      <c r="M37" s="9"/>
      <c r="N37" s="9"/>
      <c r="O37" s="9"/>
      <c r="P37" s="9"/>
      <c r="Q37" s="2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5">
        <f t="shared" si="2"/>
        <v>1.3800000000000001</v>
      </c>
    </row>
    <row r="38" spans="1:33" ht="12.75">
      <c r="A38" s="6">
        <v>31</v>
      </c>
      <c r="B38" s="12" t="s">
        <v>44</v>
      </c>
      <c r="C38" s="31"/>
      <c r="D38" s="7"/>
      <c r="E38" s="31"/>
      <c r="F38" s="7"/>
      <c r="G38" s="9"/>
      <c r="H38" s="9"/>
      <c r="I38" s="9"/>
      <c r="J38" s="9"/>
      <c r="K38" s="9"/>
      <c r="L38" s="20"/>
      <c r="M38" s="9"/>
      <c r="N38" s="9"/>
      <c r="O38" s="9"/>
      <c r="P38" s="9"/>
      <c r="Q38" s="20"/>
      <c r="R38" s="8">
        <v>43.27</v>
      </c>
      <c r="S38" s="6">
        <v>4</v>
      </c>
      <c r="T38" s="6">
        <v>40.8</v>
      </c>
      <c r="U38" s="6">
        <v>4</v>
      </c>
      <c r="V38" s="20">
        <f>T38*0.15</f>
        <v>6.119999999999999</v>
      </c>
      <c r="W38" s="20">
        <v>1.3</v>
      </c>
      <c r="X38" s="20">
        <v>9</v>
      </c>
      <c r="Y38" s="20">
        <v>1.3</v>
      </c>
      <c r="Z38" s="20">
        <v>9</v>
      </c>
      <c r="AA38" s="20">
        <f aca="true" t="shared" si="3" ref="AA38:AA43">Y38*0.15</f>
        <v>0.195</v>
      </c>
      <c r="AB38" s="6">
        <v>3.5</v>
      </c>
      <c r="AC38" s="6">
        <v>24</v>
      </c>
      <c r="AD38" s="6">
        <v>3.5</v>
      </c>
      <c r="AE38" s="6">
        <v>24</v>
      </c>
      <c r="AF38" s="20">
        <f aca="true" t="shared" si="4" ref="AF38:AF43">AD38*0.15</f>
        <v>0.525</v>
      </c>
      <c r="AG38" s="5">
        <f t="shared" si="2"/>
        <v>45.599999999999994</v>
      </c>
    </row>
    <row r="39" spans="1:33" ht="12.75">
      <c r="A39" s="6">
        <f>A38+1</f>
        <v>32</v>
      </c>
      <c r="B39" s="12" t="s">
        <v>45</v>
      </c>
      <c r="C39" s="31"/>
      <c r="D39" s="7"/>
      <c r="E39" s="31"/>
      <c r="F39" s="7"/>
      <c r="G39" s="9"/>
      <c r="H39" s="9"/>
      <c r="I39" s="9"/>
      <c r="J39" s="9"/>
      <c r="K39" s="9"/>
      <c r="L39" s="20"/>
      <c r="M39" s="9"/>
      <c r="N39" s="9"/>
      <c r="O39" s="9"/>
      <c r="P39" s="9"/>
      <c r="Q39" s="20"/>
      <c r="R39" s="8">
        <v>43.27</v>
      </c>
      <c r="S39" s="6">
        <v>4</v>
      </c>
      <c r="T39" s="6">
        <v>40.8</v>
      </c>
      <c r="U39" s="6">
        <v>4</v>
      </c>
      <c r="V39" s="20">
        <f>T39*0.15</f>
        <v>6.119999999999999</v>
      </c>
      <c r="W39" s="20">
        <v>0.9</v>
      </c>
      <c r="X39" s="20">
        <v>6</v>
      </c>
      <c r="Y39" s="20">
        <v>0.5</v>
      </c>
      <c r="Z39" s="20">
        <v>3</v>
      </c>
      <c r="AA39" s="20">
        <f t="shared" si="3"/>
        <v>0.075</v>
      </c>
      <c r="AB39" s="6">
        <v>4.5</v>
      </c>
      <c r="AC39" s="6">
        <v>30</v>
      </c>
      <c r="AD39" s="6">
        <v>4.5</v>
      </c>
      <c r="AE39" s="6">
        <v>30</v>
      </c>
      <c r="AF39" s="20">
        <f t="shared" si="4"/>
        <v>0.6749999999999999</v>
      </c>
      <c r="AG39" s="5">
        <f t="shared" si="2"/>
        <v>45.8</v>
      </c>
    </row>
    <row r="40" spans="1:33" ht="12.75">
      <c r="A40" s="6">
        <f>A39+1</f>
        <v>33</v>
      </c>
      <c r="B40" s="12" t="s">
        <v>46</v>
      </c>
      <c r="C40" s="31"/>
      <c r="D40" s="7"/>
      <c r="E40" s="31"/>
      <c r="F40" s="7"/>
      <c r="G40" s="9"/>
      <c r="H40" s="9"/>
      <c r="I40" s="9"/>
      <c r="J40" s="9"/>
      <c r="K40" s="9"/>
      <c r="L40" s="20"/>
      <c r="M40" s="9"/>
      <c r="N40" s="9"/>
      <c r="O40" s="9"/>
      <c r="P40" s="9"/>
      <c r="Q40" s="20"/>
      <c r="R40" s="8">
        <v>43.27</v>
      </c>
      <c r="S40" s="6">
        <v>4</v>
      </c>
      <c r="T40" s="6">
        <v>40.8</v>
      </c>
      <c r="U40" s="6">
        <v>4</v>
      </c>
      <c r="V40" s="20">
        <f>T40*0.15</f>
        <v>6.119999999999999</v>
      </c>
      <c r="W40" s="20">
        <v>0.9</v>
      </c>
      <c r="X40" s="20">
        <v>6</v>
      </c>
      <c r="Y40" s="20">
        <v>0.5</v>
      </c>
      <c r="Z40" s="20">
        <v>3</v>
      </c>
      <c r="AA40" s="20">
        <f t="shared" si="3"/>
        <v>0.075</v>
      </c>
      <c r="AB40" s="6">
        <v>4.5</v>
      </c>
      <c r="AC40" s="6">
        <v>30</v>
      </c>
      <c r="AD40" s="6">
        <v>4.5</v>
      </c>
      <c r="AE40" s="6">
        <v>30</v>
      </c>
      <c r="AF40" s="20">
        <f t="shared" si="4"/>
        <v>0.6749999999999999</v>
      </c>
      <c r="AG40" s="5">
        <f t="shared" si="2"/>
        <v>45.8</v>
      </c>
    </row>
    <row r="41" spans="1:33" ht="12.75">
      <c r="A41" s="6">
        <v>34</v>
      </c>
      <c r="B41" s="12" t="s">
        <v>47</v>
      </c>
      <c r="C41" s="31"/>
      <c r="D41" s="7"/>
      <c r="E41" s="31"/>
      <c r="F41" s="7"/>
      <c r="G41" s="9"/>
      <c r="H41" s="9"/>
      <c r="I41" s="9"/>
      <c r="J41" s="9"/>
      <c r="K41" s="9"/>
      <c r="L41" s="20"/>
      <c r="M41" s="9"/>
      <c r="N41" s="9"/>
      <c r="O41" s="9"/>
      <c r="P41" s="9"/>
      <c r="Q41" s="20"/>
      <c r="R41" s="61"/>
      <c r="S41" s="28"/>
      <c r="T41" s="28"/>
      <c r="U41" s="28"/>
      <c r="V41" s="9"/>
      <c r="W41" s="20">
        <v>0.9</v>
      </c>
      <c r="X41" s="20">
        <v>6</v>
      </c>
      <c r="Y41" s="20">
        <v>0.9</v>
      </c>
      <c r="Z41" s="20">
        <v>6</v>
      </c>
      <c r="AA41" s="20">
        <f t="shared" si="3"/>
        <v>0.135</v>
      </c>
      <c r="AB41" s="6">
        <v>4.5</v>
      </c>
      <c r="AC41" s="6">
        <v>30</v>
      </c>
      <c r="AD41" s="6">
        <v>4.5</v>
      </c>
      <c r="AE41" s="6">
        <v>30</v>
      </c>
      <c r="AF41" s="20">
        <f t="shared" si="4"/>
        <v>0.6749999999999999</v>
      </c>
      <c r="AG41" s="5">
        <f t="shared" si="2"/>
        <v>5.4</v>
      </c>
    </row>
    <row r="42" spans="1:33" ht="12.75">
      <c r="A42" s="6">
        <f>A41+1</f>
        <v>35</v>
      </c>
      <c r="B42" s="12" t="s">
        <v>48</v>
      </c>
      <c r="C42" s="31"/>
      <c r="D42" s="7"/>
      <c r="E42" s="31"/>
      <c r="F42" s="7"/>
      <c r="G42" s="9"/>
      <c r="H42" s="9"/>
      <c r="I42" s="9"/>
      <c r="J42" s="9"/>
      <c r="K42" s="9"/>
      <c r="L42" s="20"/>
      <c r="M42" s="9"/>
      <c r="N42" s="9"/>
      <c r="O42" s="9"/>
      <c r="P42" s="9"/>
      <c r="Q42" s="20"/>
      <c r="R42" s="9"/>
      <c r="S42" s="9"/>
      <c r="T42" s="9"/>
      <c r="U42" s="9"/>
      <c r="V42" s="9"/>
      <c r="W42" s="20">
        <v>0.6</v>
      </c>
      <c r="X42" s="20">
        <v>4</v>
      </c>
      <c r="Y42" s="20">
        <v>0.6</v>
      </c>
      <c r="Z42" s="20">
        <v>4</v>
      </c>
      <c r="AA42" s="20">
        <f t="shared" si="3"/>
        <v>0.09</v>
      </c>
      <c r="AB42" s="6">
        <v>4.5</v>
      </c>
      <c r="AC42" s="6">
        <v>30</v>
      </c>
      <c r="AD42" s="6">
        <v>4.5</v>
      </c>
      <c r="AE42" s="6">
        <v>30</v>
      </c>
      <c r="AF42" s="20">
        <f t="shared" si="4"/>
        <v>0.6749999999999999</v>
      </c>
      <c r="AG42" s="5">
        <f t="shared" si="2"/>
        <v>5.1</v>
      </c>
    </row>
    <row r="43" spans="1:33" ht="12.75">
      <c r="A43" s="6">
        <f>A42+1</f>
        <v>36</v>
      </c>
      <c r="B43" s="12" t="s">
        <v>49</v>
      </c>
      <c r="C43" s="31"/>
      <c r="D43" s="7"/>
      <c r="E43" s="31"/>
      <c r="F43" s="7"/>
      <c r="G43" s="9"/>
      <c r="H43" s="9"/>
      <c r="I43" s="9"/>
      <c r="J43" s="9"/>
      <c r="K43" s="9"/>
      <c r="L43" s="20"/>
      <c r="M43" s="9"/>
      <c r="N43" s="9"/>
      <c r="O43" s="9"/>
      <c r="P43" s="9"/>
      <c r="Q43" s="20"/>
      <c r="R43" s="9"/>
      <c r="S43" s="9"/>
      <c r="T43" s="9"/>
      <c r="U43" s="9"/>
      <c r="V43" s="9"/>
      <c r="W43" s="20">
        <v>0.9</v>
      </c>
      <c r="X43" s="20">
        <v>6</v>
      </c>
      <c r="Y43" s="20">
        <v>1</v>
      </c>
      <c r="Z43" s="20">
        <v>7</v>
      </c>
      <c r="AA43" s="20">
        <f t="shared" si="3"/>
        <v>0.15</v>
      </c>
      <c r="AB43" s="6">
        <v>4.5</v>
      </c>
      <c r="AC43" s="6">
        <v>30</v>
      </c>
      <c r="AD43" s="6">
        <v>4.5</v>
      </c>
      <c r="AE43" s="6">
        <v>30</v>
      </c>
      <c r="AF43" s="20">
        <f t="shared" si="4"/>
        <v>0.6749999999999999</v>
      </c>
      <c r="AG43" s="5">
        <f t="shared" si="2"/>
        <v>5.5</v>
      </c>
    </row>
    <row r="44" spans="1:33" ht="12.75">
      <c r="A44" s="6">
        <v>37</v>
      </c>
      <c r="B44" s="12" t="s">
        <v>107</v>
      </c>
      <c r="C44" s="32">
        <f aca="true" t="shared" si="5" ref="C44:E57">D44*0.46</f>
        <v>1.84</v>
      </c>
      <c r="D44" s="30">
        <v>4</v>
      </c>
      <c r="E44" s="32">
        <f t="shared" si="5"/>
        <v>1.84</v>
      </c>
      <c r="F44" s="30">
        <v>4</v>
      </c>
      <c r="G44" s="62">
        <f aca="true" t="shared" si="6" ref="G44:G57">E44*0.1</f>
        <v>0.18400000000000002</v>
      </c>
      <c r="H44" s="9"/>
      <c r="I44" s="9"/>
      <c r="J44" s="9"/>
      <c r="K44" s="9"/>
      <c r="L44" s="20"/>
      <c r="M44" s="8"/>
      <c r="N44" s="6"/>
      <c r="O44" s="8"/>
      <c r="P44" s="6"/>
      <c r="Q44" s="2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">
        <f t="shared" si="2"/>
        <v>1.84</v>
      </c>
    </row>
    <row r="45" spans="1:33" ht="12.75">
      <c r="A45" s="6">
        <f>A44+1</f>
        <v>38</v>
      </c>
      <c r="B45" s="12" t="s">
        <v>60</v>
      </c>
      <c r="C45" s="32">
        <f t="shared" si="5"/>
        <v>2.7600000000000002</v>
      </c>
      <c r="D45" s="30">
        <v>6</v>
      </c>
      <c r="E45" s="32">
        <f t="shared" si="5"/>
        <v>2.7600000000000002</v>
      </c>
      <c r="F45" s="30">
        <v>6</v>
      </c>
      <c r="G45" s="62">
        <f t="shared" si="6"/>
        <v>0.276</v>
      </c>
      <c r="H45" s="9"/>
      <c r="I45" s="9"/>
      <c r="J45" s="9"/>
      <c r="K45" s="9"/>
      <c r="L45" s="20"/>
      <c r="M45" s="8"/>
      <c r="N45" s="6"/>
      <c r="O45" s="8"/>
      <c r="P45" s="6"/>
      <c r="Q45" s="2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5">
        <f t="shared" si="2"/>
        <v>2.7600000000000002</v>
      </c>
    </row>
    <row r="46" spans="1:33" ht="12.75">
      <c r="A46" s="6">
        <f>A45+1</f>
        <v>39</v>
      </c>
      <c r="B46" s="12" t="s">
        <v>62</v>
      </c>
      <c r="C46" s="32">
        <f t="shared" si="5"/>
        <v>1.84</v>
      </c>
      <c r="D46" s="30">
        <v>4</v>
      </c>
      <c r="E46" s="32">
        <f t="shared" si="5"/>
        <v>1.84</v>
      </c>
      <c r="F46" s="30">
        <v>4</v>
      </c>
      <c r="G46" s="62">
        <f t="shared" si="6"/>
        <v>0.18400000000000002</v>
      </c>
      <c r="H46" s="9"/>
      <c r="I46" s="9"/>
      <c r="J46" s="9"/>
      <c r="K46" s="9"/>
      <c r="L46" s="20"/>
      <c r="M46" s="8"/>
      <c r="N46" s="6"/>
      <c r="O46" s="8"/>
      <c r="P46" s="6"/>
      <c r="Q46" s="2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5">
        <f t="shared" si="2"/>
        <v>1.84</v>
      </c>
    </row>
    <row r="47" spans="1:33" ht="12.75">
      <c r="A47" s="6">
        <v>40</v>
      </c>
      <c r="B47" s="12" t="s">
        <v>63</v>
      </c>
      <c r="C47" s="32">
        <f t="shared" si="5"/>
        <v>2.7600000000000002</v>
      </c>
      <c r="D47" s="30">
        <v>6</v>
      </c>
      <c r="E47" s="32">
        <f t="shared" si="5"/>
        <v>2.7600000000000002</v>
      </c>
      <c r="F47" s="30">
        <v>6</v>
      </c>
      <c r="G47" s="62">
        <f t="shared" si="6"/>
        <v>0.276</v>
      </c>
      <c r="H47" s="9"/>
      <c r="I47" s="9"/>
      <c r="J47" s="9"/>
      <c r="K47" s="9"/>
      <c r="L47" s="20"/>
      <c r="M47" s="8"/>
      <c r="N47" s="6"/>
      <c r="O47" s="8"/>
      <c r="P47" s="6"/>
      <c r="Q47" s="2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">
        <f t="shared" si="2"/>
        <v>2.7600000000000002</v>
      </c>
    </row>
    <row r="48" spans="1:33" ht="12.75">
      <c r="A48" s="6">
        <f>A47+1</f>
        <v>41</v>
      </c>
      <c r="B48" s="12" t="s">
        <v>64</v>
      </c>
      <c r="C48" s="32">
        <f t="shared" si="5"/>
        <v>2.3000000000000003</v>
      </c>
      <c r="D48" s="30">
        <v>5</v>
      </c>
      <c r="E48" s="32">
        <f t="shared" si="5"/>
        <v>2.3000000000000003</v>
      </c>
      <c r="F48" s="30">
        <v>5</v>
      </c>
      <c r="G48" s="62">
        <f t="shared" si="6"/>
        <v>0.23000000000000004</v>
      </c>
      <c r="H48" s="9"/>
      <c r="I48" s="9"/>
      <c r="J48" s="9"/>
      <c r="K48" s="9"/>
      <c r="L48" s="20"/>
      <c r="M48" s="8"/>
      <c r="N48" s="6"/>
      <c r="O48" s="8"/>
      <c r="P48" s="6"/>
      <c r="Q48" s="2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>
        <f t="shared" si="2"/>
        <v>2.3000000000000003</v>
      </c>
    </row>
    <row r="49" spans="1:33" ht="12.75">
      <c r="A49" s="6">
        <f>A48+1</f>
        <v>42</v>
      </c>
      <c r="B49" s="12" t="s">
        <v>65</v>
      </c>
      <c r="C49" s="32">
        <f t="shared" si="5"/>
        <v>2.7600000000000002</v>
      </c>
      <c r="D49" s="30">
        <v>6</v>
      </c>
      <c r="E49" s="32">
        <f t="shared" si="5"/>
        <v>2.7600000000000002</v>
      </c>
      <c r="F49" s="30">
        <v>6</v>
      </c>
      <c r="G49" s="62">
        <f t="shared" si="6"/>
        <v>0.276</v>
      </c>
      <c r="H49" s="9"/>
      <c r="I49" s="9"/>
      <c r="J49" s="9"/>
      <c r="K49" s="9"/>
      <c r="L49" s="20"/>
      <c r="M49" s="8"/>
      <c r="N49" s="6"/>
      <c r="O49" s="8"/>
      <c r="P49" s="6"/>
      <c r="Q49" s="2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">
        <f t="shared" si="2"/>
        <v>2.7600000000000002</v>
      </c>
    </row>
    <row r="50" spans="1:33" ht="12.75">
      <c r="A50" s="6">
        <v>43</v>
      </c>
      <c r="B50" s="12" t="s">
        <v>115</v>
      </c>
      <c r="C50" s="32">
        <f t="shared" si="5"/>
        <v>1.84</v>
      </c>
      <c r="D50" s="30">
        <v>4</v>
      </c>
      <c r="E50" s="32">
        <f t="shared" si="5"/>
        <v>1.84</v>
      </c>
      <c r="F50" s="30">
        <v>4</v>
      </c>
      <c r="G50" s="62">
        <f t="shared" si="6"/>
        <v>0.18400000000000002</v>
      </c>
      <c r="H50" s="9"/>
      <c r="I50" s="9"/>
      <c r="J50" s="9"/>
      <c r="K50" s="9"/>
      <c r="L50" s="20"/>
      <c r="M50" s="8"/>
      <c r="N50" s="6"/>
      <c r="O50" s="8"/>
      <c r="P50" s="6"/>
      <c r="Q50" s="2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5">
        <f t="shared" si="2"/>
        <v>1.84</v>
      </c>
    </row>
    <row r="51" spans="1:33" ht="12.75">
      <c r="A51" s="6">
        <f>A50+1</f>
        <v>44</v>
      </c>
      <c r="B51" s="12" t="s">
        <v>108</v>
      </c>
      <c r="C51" s="32">
        <f t="shared" si="5"/>
        <v>2.7600000000000002</v>
      </c>
      <c r="D51" s="30">
        <v>6</v>
      </c>
      <c r="E51" s="32">
        <f t="shared" si="5"/>
        <v>2.7600000000000002</v>
      </c>
      <c r="F51" s="30">
        <v>6</v>
      </c>
      <c r="G51" s="62">
        <f t="shared" si="6"/>
        <v>0.276</v>
      </c>
      <c r="H51" s="9"/>
      <c r="I51" s="9"/>
      <c r="J51" s="9"/>
      <c r="K51" s="9"/>
      <c r="L51" s="20"/>
      <c r="M51" s="8"/>
      <c r="N51" s="6"/>
      <c r="O51" s="8"/>
      <c r="P51" s="6"/>
      <c r="Q51" s="2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">
        <f t="shared" si="2"/>
        <v>2.7600000000000002</v>
      </c>
    </row>
    <row r="52" spans="1:33" ht="12.75">
      <c r="A52" s="6">
        <f>A51+1</f>
        <v>45</v>
      </c>
      <c r="B52" s="12" t="s">
        <v>110</v>
      </c>
      <c r="C52" s="32">
        <f t="shared" si="5"/>
        <v>1.84</v>
      </c>
      <c r="D52" s="30">
        <v>4</v>
      </c>
      <c r="E52" s="32">
        <f t="shared" si="5"/>
        <v>1.84</v>
      </c>
      <c r="F52" s="30">
        <v>4</v>
      </c>
      <c r="G52" s="62">
        <f t="shared" si="6"/>
        <v>0.18400000000000002</v>
      </c>
      <c r="H52" s="9"/>
      <c r="I52" s="9"/>
      <c r="J52" s="9"/>
      <c r="K52" s="9"/>
      <c r="L52" s="20"/>
      <c r="M52" s="8"/>
      <c r="N52" s="6"/>
      <c r="O52" s="8"/>
      <c r="P52" s="6"/>
      <c r="Q52" s="2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">
        <f t="shared" si="2"/>
        <v>1.84</v>
      </c>
    </row>
    <row r="53" spans="1:33" ht="12.75">
      <c r="A53" s="6">
        <v>46</v>
      </c>
      <c r="B53" s="12" t="s">
        <v>67</v>
      </c>
      <c r="C53" s="32">
        <f t="shared" si="5"/>
        <v>2.7600000000000002</v>
      </c>
      <c r="D53" s="30">
        <v>6</v>
      </c>
      <c r="E53" s="32">
        <f t="shared" si="5"/>
        <v>2.7600000000000002</v>
      </c>
      <c r="F53" s="30">
        <v>6</v>
      </c>
      <c r="G53" s="62">
        <f t="shared" si="6"/>
        <v>0.276</v>
      </c>
      <c r="H53" s="9"/>
      <c r="I53" s="9"/>
      <c r="J53" s="9"/>
      <c r="K53" s="9"/>
      <c r="L53" s="20"/>
      <c r="M53" s="8"/>
      <c r="N53" s="6"/>
      <c r="O53" s="8"/>
      <c r="P53" s="6"/>
      <c r="Q53" s="2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5">
        <f t="shared" si="2"/>
        <v>2.7600000000000002</v>
      </c>
    </row>
    <row r="54" spans="1:33" ht="12.75">
      <c r="A54" s="6">
        <f>A53+1</f>
        <v>47</v>
      </c>
      <c r="B54" s="12" t="s">
        <v>68</v>
      </c>
      <c r="C54" s="32">
        <f t="shared" si="5"/>
        <v>2.7600000000000002</v>
      </c>
      <c r="D54" s="30">
        <v>6</v>
      </c>
      <c r="E54" s="32">
        <f t="shared" si="5"/>
        <v>2.7600000000000002</v>
      </c>
      <c r="F54" s="30">
        <v>6</v>
      </c>
      <c r="G54" s="62">
        <f t="shared" si="6"/>
        <v>0.276</v>
      </c>
      <c r="H54" s="9"/>
      <c r="I54" s="9"/>
      <c r="J54" s="9"/>
      <c r="K54" s="9"/>
      <c r="L54" s="20"/>
      <c r="M54" s="8"/>
      <c r="N54" s="6"/>
      <c r="O54" s="8"/>
      <c r="P54" s="6"/>
      <c r="Q54" s="2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">
        <f t="shared" si="2"/>
        <v>2.7600000000000002</v>
      </c>
    </row>
    <row r="55" spans="1:33" ht="12.75">
      <c r="A55" s="6">
        <f>A54+1</f>
        <v>48</v>
      </c>
      <c r="B55" s="12" t="s">
        <v>69</v>
      </c>
      <c r="C55" s="32">
        <f t="shared" si="5"/>
        <v>1.3800000000000001</v>
      </c>
      <c r="D55" s="30">
        <v>3</v>
      </c>
      <c r="E55" s="32">
        <f t="shared" si="5"/>
        <v>1.3800000000000001</v>
      </c>
      <c r="F55" s="30">
        <v>3</v>
      </c>
      <c r="G55" s="62">
        <f t="shared" si="6"/>
        <v>0.138</v>
      </c>
      <c r="H55" s="9"/>
      <c r="I55" s="9"/>
      <c r="J55" s="9"/>
      <c r="K55" s="9"/>
      <c r="L55" s="20"/>
      <c r="M55" s="8"/>
      <c r="N55" s="6"/>
      <c r="O55" s="8"/>
      <c r="P55" s="6"/>
      <c r="Q55" s="2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5">
        <f t="shared" si="2"/>
        <v>1.3800000000000001</v>
      </c>
    </row>
    <row r="56" spans="1:33" ht="12.75">
      <c r="A56" s="6">
        <v>49</v>
      </c>
      <c r="B56" s="12" t="s">
        <v>70</v>
      </c>
      <c r="C56" s="32">
        <f t="shared" si="5"/>
        <v>2.7600000000000002</v>
      </c>
      <c r="D56" s="30">
        <v>6</v>
      </c>
      <c r="E56" s="32">
        <f t="shared" si="5"/>
        <v>2.7600000000000002</v>
      </c>
      <c r="F56" s="30">
        <v>6</v>
      </c>
      <c r="G56" s="62">
        <f t="shared" si="6"/>
        <v>0.276</v>
      </c>
      <c r="H56" s="9"/>
      <c r="I56" s="9"/>
      <c r="J56" s="9"/>
      <c r="K56" s="9"/>
      <c r="L56" s="20"/>
      <c r="M56" s="8"/>
      <c r="N56" s="6"/>
      <c r="O56" s="8"/>
      <c r="P56" s="6"/>
      <c r="Q56" s="2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5">
        <f t="shared" si="2"/>
        <v>2.7600000000000002</v>
      </c>
    </row>
    <row r="57" spans="1:33" ht="12.75">
      <c r="A57" s="6">
        <f>A56+1</f>
        <v>50</v>
      </c>
      <c r="B57" s="12" t="s">
        <v>71</v>
      </c>
      <c r="C57" s="32">
        <f t="shared" si="5"/>
        <v>2.7600000000000002</v>
      </c>
      <c r="D57" s="30">
        <v>6</v>
      </c>
      <c r="E57" s="32">
        <f t="shared" si="5"/>
        <v>2.7600000000000002</v>
      </c>
      <c r="F57" s="30">
        <v>6</v>
      </c>
      <c r="G57" s="62">
        <f t="shared" si="6"/>
        <v>0.276</v>
      </c>
      <c r="H57" s="9"/>
      <c r="I57" s="9"/>
      <c r="J57" s="9"/>
      <c r="K57" s="9"/>
      <c r="L57" s="20"/>
      <c r="M57" s="8"/>
      <c r="N57" s="6"/>
      <c r="O57" s="8"/>
      <c r="P57" s="6"/>
      <c r="Q57" s="20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5">
        <f t="shared" si="2"/>
        <v>2.7600000000000002</v>
      </c>
    </row>
    <row r="58" spans="1:33" s="26" customFormat="1" ht="12.75">
      <c r="A58" s="66"/>
      <c r="B58" s="60" t="s">
        <v>14</v>
      </c>
      <c r="C58" s="58">
        <f aca="true" t="shared" si="7" ref="C58:AE58">SUM(C8:C57)</f>
        <v>84.64000000000006</v>
      </c>
      <c r="D58" s="23">
        <f t="shared" si="7"/>
        <v>184</v>
      </c>
      <c r="E58" s="11">
        <f t="shared" si="7"/>
        <v>84.64000000000006</v>
      </c>
      <c r="F58" s="23">
        <f t="shared" si="7"/>
        <v>184</v>
      </c>
      <c r="G58" s="23">
        <f t="shared" si="7"/>
        <v>8.463999999999999</v>
      </c>
      <c r="H58" s="23">
        <f t="shared" si="7"/>
        <v>177.12</v>
      </c>
      <c r="I58" s="23">
        <f t="shared" si="7"/>
        <v>177.12</v>
      </c>
      <c r="J58" s="23">
        <f t="shared" si="7"/>
        <v>205.7</v>
      </c>
      <c r="K58" s="23">
        <f t="shared" si="7"/>
        <v>201</v>
      </c>
      <c r="L58" s="23">
        <f t="shared" si="7"/>
        <v>10.285</v>
      </c>
      <c r="M58" s="23">
        <f t="shared" si="7"/>
        <v>60</v>
      </c>
      <c r="N58" s="22">
        <f t="shared" si="7"/>
        <v>2</v>
      </c>
      <c r="O58" s="23">
        <f t="shared" si="7"/>
        <v>36.15</v>
      </c>
      <c r="P58" s="22">
        <f t="shared" si="7"/>
        <v>2</v>
      </c>
      <c r="Q58" s="22">
        <f t="shared" si="7"/>
        <v>5.422499999999999</v>
      </c>
      <c r="R58" s="22">
        <f t="shared" si="7"/>
        <v>129.81</v>
      </c>
      <c r="S58" s="22">
        <f t="shared" si="7"/>
        <v>12</v>
      </c>
      <c r="T58" s="23">
        <f t="shared" si="7"/>
        <v>122.39999999999999</v>
      </c>
      <c r="U58" s="22">
        <f t="shared" si="7"/>
        <v>12</v>
      </c>
      <c r="V58" s="23">
        <f t="shared" si="7"/>
        <v>18.36</v>
      </c>
      <c r="W58" s="22">
        <f t="shared" si="7"/>
        <v>5.5</v>
      </c>
      <c r="X58" s="22">
        <f t="shared" si="7"/>
        <v>37</v>
      </c>
      <c r="Y58" s="23">
        <f t="shared" si="7"/>
        <v>4.8</v>
      </c>
      <c r="Z58" s="22">
        <f t="shared" si="7"/>
        <v>32</v>
      </c>
      <c r="AA58" s="22">
        <f t="shared" si="7"/>
        <v>0.7200000000000001</v>
      </c>
      <c r="AB58" s="23">
        <f t="shared" si="7"/>
        <v>26</v>
      </c>
      <c r="AC58" s="22">
        <f t="shared" si="7"/>
        <v>174</v>
      </c>
      <c r="AD58" s="23">
        <f t="shared" si="7"/>
        <v>26</v>
      </c>
      <c r="AE58" s="24">
        <f t="shared" si="7"/>
        <v>174</v>
      </c>
      <c r="AF58" s="22">
        <f>SUM(AF38:AF57)</f>
        <v>3.8999999999999995</v>
      </c>
      <c r="AG58" s="11">
        <f>SUM(AG8:AG57)</f>
        <v>479.6899999999999</v>
      </c>
    </row>
    <row r="59" spans="1:17" s="40" customFormat="1" ht="12.75">
      <c r="A59" s="37"/>
      <c r="B59" s="38"/>
      <c r="C59" s="39"/>
      <c r="E59" s="39"/>
      <c r="L59" s="42"/>
      <c r="Q59" s="42"/>
    </row>
    <row r="60" spans="1:32" s="40" customFormat="1" ht="12.75">
      <c r="A60" s="37"/>
      <c r="B60" s="38"/>
      <c r="C60" s="39"/>
      <c r="E60" s="39"/>
      <c r="L60" s="42"/>
      <c r="Q60" s="42"/>
      <c r="AF60" s="46">
        <f>G58+L58+Q58+V58+AA58+AF58</f>
        <v>47.15149999999999</v>
      </c>
    </row>
    <row r="61" spans="1:33" s="40" customFormat="1" ht="12.75">
      <c r="A61" s="37"/>
      <c r="B61" s="38"/>
      <c r="C61" s="39"/>
      <c r="E61" s="39"/>
      <c r="L61" s="42"/>
      <c r="Q61" s="42"/>
      <c r="AG61" s="39"/>
    </row>
    <row r="62" spans="1:17" s="40" customFormat="1" ht="12.75">
      <c r="A62" s="37"/>
      <c r="B62" s="38"/>
      <c r="C62" s="39"/>
      <c r="E62" s="39"/>
      <c r="L62" s="42"/>
      <c r="Q62" s="42"/>
    </row>
    <row r="63" spans="1:17" s="40" customFormat="1" ht="12.75">
      <c r="A63" s="37"/>
      <c r="B63" s="38"/>
      <c r="C63" s="39"/>
      <c r="E63" s="39"/>
      <c r="L63" s="42"/>
      <c r="M63" s="41"/>
      <c r="N63" s="42"/>
      <c r="O63" s="43"/>
      <c r="P63" s="44"/>
      <c r="Q63" s="42"/>
    </row>
    <row r="64" spans="1:17" s="40" customFormat="1" ht="12">
      <c r="A64" s="37"/>
      <c r="B64" s="45"/>
      <c r="C64" s="39"/>
      <c r="E64" s="39"/>
      <c r="G64" s="39"/>
      <c r="J64" s="40" t="s">
        <v>118</v>
      </c>
      <c r="L64" s="42"/>
      <c r="M64" s="43"/>
      <c r="N64" s="42"/>
      <c r="O64" s="43"/>
      <c r="P64" s="44"/>
      <c r="Q64" s="42"/>
    </row>
    <row r="65" spans="1:17" s="40" customFormat="1" ht="12">
      <c r="A65" s="37"/>
      <c r="B65" s="45"/>
      <c r="C65" s="39"/>
      <c r="E65" s="39"/>
      <c r="J65" s="40" t="s">
        <v>117</v>
      </c>
      <c r="L65" s="42"/>
      <c r="M65" s="43"/>
      <c r="N65" s="42"/>
      <c r="O65" s="46"/>
      <c r="P65" s="47"/>
      <c r="Q65" s="42"/>
    </row>
    <row r="66" spans="1:17" s="40" customFormat="1" ht="12">
      <c r="A66" s="37"/>
      <c r="B66" s="45"/>
      <c r="L66" s="42"/>
      <c r="M66" s="43"/>
      <c r="N66" s="42"/>
      <c r="O66" s="46"/>
      <c r="P66" s="47"/>
      <c r="Q66" s="42"/>
    </row>
    <row r="67" spans="1:17" s="40" customFormat="1" ht="12">
      <c r="A67" s="37"/>
      <c r="B67" s="45"/>
      <c r="L67" s="42"/>
      <c r="M67" s="43"/>
      <c r="N67" s="42"/>
      <c r="O67" s="46"/>
      <c r="P67" s="47"/>
      <c r="Q67" s="42"/>
    </row>
    <row r="68" spans="1:17" s="40" customFormat="1" ht="12">
      <c r="A68" s="37"/>
      <c r="B68" s="45"/>
      <c r="L68" s="42"/>
      <c r="M68" s="43"/>
      <c r="N68" s="42"/>
      <c r="O68" s="43"/>
      <c r="P68" s="44"/>
      <c r="Q68" s="42"/>
    </row>
    <row r="69" spans="1:17" s="40" customFormat="1" ht="12">
      <c r="A69" s="37"/>
      <c r="B69" s="45"/>
      <c r="L69" s="42"/>
      <c r="M69" s="43"/>
      <c r="N69" s="42"/>
      <c r="O69" s="46"/>
      <c r="P69" s="47"/>
      <c r="Q69" s="42"/>
    </row>
    <row r="70" spans="1:17" s="40" customFormat="1" ht="12">
      <c r="A70" s="37"/>
      <c r="B70" s="45"/>
      <c r="L70" s="42"/>
      <c r="M70" s="43"/>
      <c r="N70" s="42"/>
      <c r="O70" s="46"/>
      <c r="Q70" s="42"/>
    </row>
    <row r="71" spans="1:17" s="40" customFormat="1" ht="12">
      <c r="A71" s="37"/>
      <c r="B71" s="45"/>
      <c r="L71" s="42"/>
      <c r="M71" s="43"/>
      <c r="N71" s="42"/>
      <c r="O71" s="46"/>
      <c r="Q71" s="42"/>
    </row>
    <row r="72" spans="1:17" s="40" customFormat="1" ht="12">
      <c r="A72" s="37"/>
      <c r="B72" s="45"/>
      <c r="I72" s="39"/>
      <c r="L72" s="42"/>
      <c r="M72" s="43"/>
      <c r="N72" s="42"/>
      <c r="O72" s="46"/>
      <c r="Q72" s="42"/>
    </row>
    <row r="73" spans="1:17" s="40" customFormat="1" ht="12">
      <c r="A73" s="37"/>
      <c r="B73" s="45"/>
      <c r="L73" s="42"/>
      <c r="M73" s="43"/>
      <c r="N73" s="42"/>
      <c r="O73" s="46"/>
      <c r="Q73" s="42"/>
    </row>
    <row r="74" spans="1:17" s="40" customFormat="1" ht="12">
      <c r="A74" s="37"/>
      <c r="B74" s="45"/>
      <c r="L74" s="42"/>
      <c r="M74" s="43"/>
      <c r="N74" s="42"/>
      <c r="O74" s="46"/>
      <c r="Q74" s="42"/>
    </row>
    <row r="75" spans="1:17" s="40" customFormat="1" ht="12">
      <c r="A75" s="37"/>
      <c r="B75" s="45"/>
      <c r="L75" s="42"/>
      <c r="M75" s="43"/>
      <c r="N75" s="42"/>
      <c r="O75" s="46"/>
      <c r="Q75" s="42"/>
    </row>
    <row r="76" spans="1:17" s="40" customFormat="1" ht="12">
      <c r="A76" s="37"/>
      <c r="B76" s="45"/>
      <c r="C76" s="48"/>
      <c r="D76" s="48"/>
      <c r="E76" s="48"/>
      <c r="F76" s="48"/>
      <c r="L76" s="42"/>
      <c r="M76" s="43"/>
      <c r="N76" s="42"/>
      <c r="O76" s="46"/>
      <c r="Q76" s="42"/>
    </row>
    <row r="77" spans="1:32" s="49" customFormat="1" ht="12">
      <c r="A77" s="127"/>
      <c r="B77" s="127"/>
      <c r="C77" s="48"/>
      <c r="D77" s="48"/>
      <c r="E77" s="48"/>
      <c r="F77" s="48"/>
      <c r="H77" s="50"/>
      <c r="I77" s="51"/>
      <c r="J77" s="51"/>
      <c r="K77" s="51"/>
      <c r="L77" s="63"/>
      <c r="M77" s="52"/>
      <c r="N77" s="48"/>
      <c r="O77" s="51"/>
      <c r="P77" s="53"/>
      <c r="Q77" s="48"/>
      <c r="R77" s="54"/>
      <c r="S77" s="55"/>
      <c r="T77" s="54"/>
      <c r="U77" s="55"/>
      <c r="V77" s="56"/>
      <c r="W77" s="51"/>
      <c r="X77" s="53"/>
      <c r="AB77" s="48"/>
      <c r="AC77" s="48"/>
      <c r="AD77" s="48"/>
      <c r="AE77" s="48"/>
      <c r="AF77" s="48"/>
    </row>
    <row r="78" spans="2:17" s="40" customFormat="1" ht="12">
      <c r="B78" s="45"/>
      <c r="L78" s="42"/>
      <c r="Q78" s="42"/>
    </row>
    <row r="79" spans="2:17" s="40" customFormat="1" ht="12">
      <c r="B79" s="45"/>
      <c r="L79" s="42"/>
      <c r="Q79" s="42"/>
    </row>
    <row r="80" spans="2:17" s="40" customFormat="1" ht="12">
      <c r="B80" s="45"/>
      <c r="L80" s="42"/>
      <c r="Q80" s="42"/>
    </row>
    <row r="81" spans="2:17" s="40" customFormat="1" ht="12">
      <c r="B81" s="45"/>
      <c r="L81" s="42"/>
      <c r="Q81" s="63"/>
    </row>
    <row r="82" spans="2:17" s="40" customFormat="1" ht="12">
      <c r="B82" s="45"/>
      <c r="L82" s="42"/>
      <c r="Q82" s="42"/>
    </row>
    <row r="83" spans="2:17" s="40" customFormat="1" ht="12">
      <c r="B83" s="45"/>
      <c r="L83" s="42"/>
      <c r="Q83" s="42"/>
    </row>
    <row r="84" spans="2:17" s="40" customFormat="1" ht="12">
      <c r="B84" s="45"/>
      <c r="L84" s="42"/>
      <c r="Q84" s="42"/>
    </row>
    <row r="85" spans="2:17" s="40" customFormat="1" ht="12">
      <c r="B85" s="45"/>
      <c r="L85" s="42"/>
      <c r="Q85" s="42"/>
    </row>
    <row r="86" spans="2:17" s="40" customFormat="1" ht="12">
      <c r="B86" s="45"/>
      <c r="L86" s="42"/>
      <c r="Q86" s="42"/>
    </row>
    <row r="87" spans="2:17" s="40" customFormat="1" ht="12">
      <c r="B87" s="45"/>
      <c r="L87" s="42"/>
      <c r="Q87" s="42"/>
    </row>
    <row r="88" spans="2:17" s="40" customFormat="1" ht="12">
      <c r="B88" s="45"/>
      <c r="L88" s="42"/>
      <c r="Q88" s="42"/>
    </row>
    <row r="89" spans="2:17" s="40" customFormat="1" ht="12">
      <c r="B89" s="45"/>
      <c r="L89" s="42"/>
      <c r="Q89" s="42"/>
    </row>
    <row r="90" spans="2:17" s="40" customFormat="1" ht="12">
      <c r="B90" s="45"/>
      <c r="L90" s="42"/>
      <c r="Q90" s="42"/>
    </row>
    <row r="91" spans="2:17" s="40" customFormat="1" ht="12">
      <c r="B91" s="45"/>
      <c r="L91" s="42"/>
      <c r="Q91" s="42"/>
    </row>
    <row r="92" spans="2:17" s="40" customFormat="1" ht="12">
      <c r="B92" s="45"/>
      <c r="L92" s="42"/>
      <c r="Q92" s="42"/>
    </row>
    <row r="93" spans="2:17" s="40" customFormat="1" ht="12">
      <c r="B93" s="45"/>
      <c r="L93" s="42"/>
      <c r="Q93" s="42"/>
    </row>
    <row r="94" spans="2:17" s="40" customFormat="1" ht="12">
      <c r="B94" s="45"/>
      <c r="L94" s="42"/>
      <c r="Q94" s="42"/>
    </row>
    <row r="95" spans="2:17" s="40" customFormat="1" ht="12">
      <c r="B95" s="45"/>
      <c r="L95" s="42"/>
      <c r="Q95" s="42"/>
    </row>
    <row r="96" spans="2:17" s="40" customFormat="1" ht="12">
      <c r="B96" s="45"/>
      <c r="L96" s="42"/>
      <c r="Q96" s="42"/>
    </row>
    <row r="97" spans="2:17" s="40" customFormat="1" ht="12">
      <c r="B97" s="45"/>
      <c r="L97" s="42"/>
      <c r="Q97" s="42"/>
    </row>
    <row r="98" spans="2:17" s="40" customFormat="1" ht="12">
      <c r="B98" s="45"/>
      <c r="L98" s="42"/>
      <c r="Q98" s="42"/>
    </row>
    <row r="99" spans="2:17" s="40" customFormat="1" ht="12">
      <c r="B99" s="45"/>
      <c r="L99" s="42"/>
      <c r="Q99" s="42"/>
    </row>
    <row r="100" spans="2:17" s="40" customFormat="1" ht="12">
      <c r="B100" s="45"/>
      <c r="L100" s="42"/>
      <c r="Q100" s="42"/>
    </row>
    <row r="101" spans="2:17" s="40" customFormat="1" ht="12">
      <c r="B101" s="45"/>
      <c r="L101" s="42"/>
      <c r="Q101" s="42"/>
    </row>
    <row r="102" spans="2:17" s="40" customFormat="1" ht="12">
      <c r="B102" s="45"/>
      <c r="L102" s="42"/>
      <c r="Q102" s="42"/>
    </row>
    <row r="103" spans="2:17" s="40" customFormat="1" ht="12">
      <c r="B103" s="45"/>
      <c r="L103" s="42"/>
      <c r="Q103" s="42"/>
    </row>
    <row r="104" spans="2:17" s="40" customFormat="1" ht="12">
      <c r="B104" s="45"/>
      <c r="L104" s="42"/>
      <c r="Q104" s="42"/>
    </row>
    <row r="105" spans="2:17" s="40" customFormat="1" ht="12">
      <c r="B105" s="45"/>
      <c r="L105" s="42"/>
      <c r="Q105" s="42"/>
    </row>
    <row r="106" spans="2:17" s="40" customFormat="1" ht="12">
      <c r="B106" s="45"/>
      <c r="L106" s="42"/>
      <c r="Q106" s="42"/>
    </row>
    <row r="107" spans="2:17" s="40" customFormat="1" ht="12">
      <c r="B107" s="45"/>
      <c r="L107" s="42"/>
      <c r="Q107" s="42"/>
    </row>
    <row r="108" spans="2:17" s="40" customFormat="1" ht="12">
      <c r="B108" s="45"/>
      <c r="L108" s="42"/>
      <c r="Q108" s="42"/>
    </row>
    <row r="109" spans="2:17" s="40" customFormat="1" ht="12">
      <c r="B109" s="45"/>
      <c r="L109" s="42"/>
      <c r="Q109" s="42"/>
    </row>
    <row r="110" spans="2:17" s="40" customFormat="1" ht="12">
      <c r="B110" s="45"/>
      <c r="L110" s="42"/>
      <c r="Q110" s="42"/>
    </row>
    <row r="111" spans="2:17" s="40" customFormat="1" ht="12">
      <c r="B111" s="45"/>
      <c r="L111" s="42"/>
      <c r="Q111" s="42"/>
    </row>
    <row r="112" spans="2:17" s="40" customFormat="1" ht="12">
      <c r="B112" s="45"/>
      <c r="L112" s="42"/>
      <c r="Q112" s="42"/>
    </row>
    <row r="113" spans="2:17" s="40" customFormat="1" ht="12">
      <c r="B113" s="45"/>
      <c r="L113" s="42"/>
      <c r="Q113" s="42"/>
    </row>
    <row r="114" spans="2:17" s="40" customFormat="1" ht="12">
      <c r="B114" s="45"/>
      <c r="L114" s="42"/>
      <c r="Q114" s="42"/>
    </row>
    <row r="115" spans="2:17" s="40" customFormat="1" ht="12">
      <c r="B115" s="45"/>
      <c r="L115" s="42"/>
      <c r="Q115" s="42"/>
    </row>
    <row r="116" spans="2:17" s="40" customFormat="1" ht="12">
      <c r="B116" s="45"/>
      <c r="L116" s="42"/>
      <c r="Q116" s="42"/>
    </row>
    <row r="117" spans="2:17" s="40" customFormat="1" ht="12">
      <c r="B117" s="45"/>
      <c r="L117" s="42"/>
      <c r="Q117" s="42"/>
    </row>
    <row r="118" spans="2:17" s="40" customFormat="1" ht="12">
      <c r="B118" s="45"/>
      <c r="L118" s="42"/>
      <c r="Q118" s="42"/>
    </row>
    <row r="119" spans="2:17" s="40" customFormat="1" ht="12">
      <c r="B119" s="45"/>
      <c r="L119" s="42"/>
      <c r="Q119" s="42"/>
    </row>
    <row r="120" spans="2:17" s="40" customFormat="1" ht="12">
      <c r="B120" s="45"/>
      <c r="L120" s="42"/>
      <c r="Q120" s="42"/>
    </row>
    <row r="121" spans="2:17" s="40" customFormat="1" ht="12">
      <c r="B121" s="45"/>
      <c r="L121" s="42"/>
      <c r="Q121" s="42"/>
    </row>
    <row r="122" spans="2:17" s="40" customFormat="1" ht="12">
      <c r="B122" s="45"/>
      <c r="L122" s="42"/>
      <c r="Q122" s="42"/>
    </row>
    <row r="123" spans="2:17" s="40" customFormat="1" ht="12">
      <c r="B123" s="45"/>
      <c r="L123" s="42"/>
      <c r="Q123" s="42"/>
    </row>
    <row r="124" spans="2:17" s="40" customFormat="1" ht="12">
      <c r="B124" s="45"/>
      <c r="L124" s="42"/>
      <c r="Q124" s="42"/>
    </row>
    <row r="125" spans="2:17" s="40" customFormat="1" ht="12">
      <c r="B125" s="45"/>
      <c r="L125" s="42"/>
      <c r="Q125" s="42"/>
    </row>
    <row r="126" spans="2:17" s="40" customFormat="1" ht="12">
      <c r="B126" s="45"/>
      <c r="L126" s="42"/>
      <c r="Q126" s="42"/>
    </row>
    <row r="127" spans="2:17" s="40" customFormat="1" ht="12">
      <c r="B127" s="45"/>
      <c r="L127" s="42"/>
      <c r="Q127" s="42"/>
    </row>
    <row r="128" spans="2:17" s="40" customFormat="1" ht="12">
      <c r="B128" s="45"/>
      <c r="L128" s="42"/>
      <c r="Q128" s="42"/>
    </row>
    <row r="129" spans="2:17" s="40" customFormat="1" ht="12">
      <c r="B129" s="45"/>
      <c r="L129" s="42"/>
      <c r="Q129" s="42"/>
    </row>
    <row r="130" spans="2:17" s="40" customFormat="1" ht="12">
      <c r="B130" s="45"/>
      <c r="L130" s="42"/>
      <c r="Q130" s="42"/>
    </row>
    <row r="131" spans="2:17" s="40" customFormat="1" ht="12">
      <c r="B131" s="45"/>
      <c r="L131" s="42"/>
      <c r="Q131" s="42"/>
    </row>
    <row r="132" spans="2:17" s="40" customFormat="1" ht="12">
      <c r="B132" s="45"/>
      <c r="L132" s="42"/>
      <c r="Q132" s="42"/>
    </row>
    <row r="133" spans="2:17" s="40" customFormat="1" ht="12">
      <c r="B133" s="45"/>
      <c r="L133" s="42"/>
      <c r="Q133" s="42"/>
    </row>
    <row r="134" spans="2:17" s="40" customFormat="1" ht="12">
      <c r="B134" s="45"/>
      <c r="L134" s="42"/>
      <c r="Q134" s="42"/>
    </row>
    <row r="135" spans="2:17" s="40" customFormat="1" ht="12">
      <c r="B135" s="45"/>
      <c r="L135" s="42"/>
      <c r="Q135" s="42"/>
    </row>
    <row r="136" spans="2:17" s="40" customFormat="1" ht="12">
      <c r="B136" s="45"/>
      <c r="L136" s="42"/>
      <c r="Q136" s="42"/>
    </row>
    <row r="137" spans="2:17" s="40" customFormat="1" ht="12">
      <c r="B137" s="45"/>
      <c r="L137" s="42"/>
      <c r="Q137" s="42"/>
    </row>
    <row r="138" spans="2:17" s="40" customFormat="1" ht="12">
      <c r="B138" s="45"/>
      <c r="L138" s="42"/>
      <c r="Q138" s="42"/>
    </row>
    <row r="139" spans="2:17" s="40" customFormat="1" ht="12">
      <c r="B139" s="45"/>
      <c r="L139" s="42"/>
      <c r="Q139" s="42"/>
    </row>
    <row r="140" spans="2:17" s="40" customFormat="1" ht="12">
      <c r="B140" s="45"/>
      <c r="L140" s="42"/>
      <c r="Q140" s="42"/>
    </row>
    <row r="141" spans="2:17" s="40" customFormat="1" ht="12">
      <c r="B141" s="45"/>
      <c r="L141" s="42"/>
      <c r="Q141" s="42"/>
    </row>
    <row r="142" spans="2:17" s="40" customFormat="1" ht="12">
      <c r="B142" s="45"/>
      <c r="L142" s="42"/>
      <c r="Q142" s="42"/>
    </row>
    <row r="143" spans="2:17" s="40" customFormat="1" ht="12">
      <c r="B143" s="45"/>
      <c r="L143" s="42"/>
      <c r="Q143" s="42"/>
    </row>
    <row r="144" spans="2:17" s="40" customFormat="1" ht="12">
      <c r="B144" s="45"/>
      <c r="L144" s="42"/>
      <c r="Q144" s="42"/>
    </row>
    <row r="145" spans="2:17" s="40" customFormat="1" ht="12">
      <c r="B145" s="45"/>
      <c r="L145" s="42"/>
      <c r="Q145" s="42"/>
    </row>
    <row r="146" spans="2:17" s="40" customFormat="1" ht="12">
      <c r="B146" s="45"/>
      <c r="L146" s="42"/>
      <c r="Q146" s="42"/>
    </row>
    <row r="147" spans="2:17" s="40" customFormat="1" ht="12">
      <c r="B147" s="45"/>
      <c r="L147" s="42"/>
      <c r="Q147" s="42"/>
    </row>
    <row r="148" spans="2:17" s="40" customFormat="1" ht="12">
      <c r="B148" s="45"/>
      <c r="L148" s="42"/>
      <c r="Q148" s="42"/>
    </row>
    <row r="149" spans="2:17" s="40" customFormat="1" ht="12">
      <c r="B149" s="45"/>
      <c r="L149" s="42"/>
      <c r="Q149" s="42"/>
    </row>
    <row r="150" spans="2:17" s="40" customFormat="1" ht="12">
      <c r="B150" s="45"/>
      <c r="L150" s="42"/>
      <c r="Q150" s="42"/>
    </row>
    <row r="151" spans="2:17" s="40" customFormat="1" ht="12">
      <c r="B151" s="45"/>
      <c r="L151" s="42"/>
      <c r="Q151" s="42"/>
    </row>
    <row r="152" spans="2:17" s="40" customFormat="1" ht="12">
      <c r="B152" s="45"/>
      <c r="L152" s="42"/>
      <c r="Q152" s="42"/>
    </row>
    <row r="153" spans="2:17" s="40" customFormat="1" ht="12">
      <c r="B153" s="45"/>
      <c r="L153" s="42"/>
      <c r="Q153" s="42"/>
    </row>
    <row r="154" spans="2:17" s="40" customFormat="1" ht="12">
      <c r="B154" s="45"/>
      <c r="L154" s="42"/>
      <c r="Q154" s="42"/>
    </row>
    <row r="155" spans="2:17" s="40" customFormat="1" ht="12">
      <c r="B155" s="45"/>
      <c r="L155" s="42"/>
      <c r="Q155" s="42"/>
    </row>
    <row r="156" spans="2:17" s="40" customFormat="1" ht="12">
      <c r="B156" s="45"/>
      <c r="L156" s="42"/>
      <c r="Q156" s="42"/>
    </row>
    <row r="157" spans="2:17" s="40" customFormat="1" ht="12">
      <c r="B157" s="45"/>
      <c r="L157" s="42"/>
      <c r="Q157" s="42"/>
    </row>
    <row r="158" spans="2:17" s="40" customFormat="1" ht="12">
      <c r="B158" s="45"/>
      <c r="L158" s="42"/>
      <c r="Q158" s="42"/>
    </row>
    <row r="159" spans="2:17" s="40" customFormat="1" ht="12">
      <c r="B159" s="45"/>
      <c r="L159" s="42"/>
      <c r="Q159" s="42"/>
    </row>
    <row r="160" spans="2:17" s="40" customFormat="1" ht="12">
      <c r="B160" s="45"/>
      <c r="L160" s="42"/>
      <c r="Q160" s="42"/>
    </row>
    <row r="161" spans="2:17" s="40" customFormat="1" ht="12">
      <c r="B161" s="45"/>
      <c r="L161" s="42"/>
      <c r="Q161" s="42"/>
    </row>
    <row r="162" spans="2:17" s="40" customFormat="1" ht="12">
      <c r="B162" s="45"/>
      <c r="L162" s="42"/>
      <c r="Q162" s="42"/>
    </row>
    <row r="163" spans="2:17" s="40" customFormat="1" ht="12">
      <c r="B163" s="45"/>
      <c r="L163" s="42"/>
      <c r="Q163" s="42"/>
    </row>
    <row r="164" spans="2:17" s="40" customFormat="1" ht="12">
      <c r="B164" s="45"/>
      <c r="L164" s="42"/>
      <c r="Q164" s="42"/>
    </row>
    <row r="165" spans="2:17" s="40" customFormat="1" ht="12">
      <c r="B165" s="45"/>
      <c r="L165" s="42"/>
      <c r="Q165" s="42"/>
    </row>
    <row r="166" spans="2:17" s="40" customFormat="1" ht="12">
      <c r="B166" s="45"/>
      <c r="L166" s="42"/>
      <c r="Q166" s="42"/>
    </row>
    <row r="167" spans="2:17" s="40" customFormat="1" ht="12">
      <c r="B167" s="45"/>
      <c r="L167" s="42"/>
      <c r="Q167" s="42"/>
    </row>
    <row r="168" spans="2:17" s="40" customFormat="1" ht="12">
      <c r="B168" s="45"/>
      <c r="L168" s="42"/>
      <c r="Q168" s="42"/>
    </row>
    <row r="169" spans="2:17" s="40" customFormat="1" ht="12">
      <c r="B169" s="45"/>
      <c r="L169" s="42"/>
      <c r="Q169" s="42"/>
    </row>
    <row r="170" spans="2:17" s="40" customFormat="1" ht="12">
      <c r="B170" s="45"/>
      <c r="L170" s="42"/>
      <c r="Q170" s="42"/>
    </row>
    <row r="171" spans="2:17" s="40" customFormat="1" ht="12">
      <c r="B171" s="45"/>
      <c r="L171" s="42"/>
      <c r="Q171" s="42"/>
    </row>
    <row r="172" spans="2:17" s="40" customFormat="1" ht="12">
      <c r="B172" s="45"/>
      <c r="L172" s="42"/>
      <c r="Q172" s="42"/>
    </row>
    <row r="173" spans="2:17" s="40" customFormat="1" ht="12">
      <c r="B173" s="45"/>
      <c r="L173" s="42"/>
      <c r="Q173" s="42"/>
    </row>
    <row r="174" spans="2:17" s="40" customFormat="1" ht="12">
      <c r="B174" s="45"/>
      <c r="L174" s="42"/>
      <c r="Q174" s="42"/>
    </row>
    <row r="175" spans="2:17" s="40" customFormat="1" ht="12">
      <c r="B175" s="45"/>
      <c r="L175" s="42"/>
      <c r="Q175" s="42"/>
    </row>
    <row r="176" spans="2:17" s="40" customFormat="1" ht="12">
      <c r="B176" s="45"/>
      <c r="L176" s="42"/>
      <c r="Q176" s="42"/>
    </row>
    <row r="177" spans="2:17" s="40" customFormat="1" ht="12">
      <c r="B177" s="45"/>
      <c r="L177" s="42"/>
      <c r="Q177" s="42"/>
    </row>
    <row r="178" spans="2:17" s="40" customFormat="1" ht="12">
      <c r="B178" s="45"/>
      <c r="L178" s="42"/>
      <c r="Q178" s="42"/>
    </row>
    <row r="179" spans="2:17" s="40" customFormat="1" ht="12">
      <c r="B179" s="45"/>
      <c r="L179" s="42"/>
      <c r="Q179" s="42"/>
    </row>
    <row r="180" spans="2:17" s="40" customFormat="1" ht="12">
      <c r="B180" s="45"/>
      <c r="L180" s="42"/>
      <c r="Q180" s="42"/>
    </row>
    <row r="181" spans="2:17" s="40" customFormat="1" ht="12">
      <c r="B181" s="45"/>
      <c r="L181" s="42"/>
      <c r="Q181" s="42"/>
    </row>
    <row r="182" spans="2:17" s="40" customFormat="1" ht="12">
      <c r="B182" s="45"/>
      <c r="L182" s="42"/>
      <c r="Q182" s="42"/>
    </row>
    <row r="183" spans="2:17" s="40" customFormat="1" ht="12">
      <c r="B183" s="45"/>
      <c r="L183" s="42"/>
      <c r="Q183" s="42"/>
    </row>
    <row r="184" spans="2:17" s="40" customFormat="1" ht="12">
      <c r="B184" s="45"/>
      <c r="L184" s="42"/>
      <c r="Q184" s="42"/>
    </row>
    <row r="185" spans="2:17" s="40" customFormat="1" ht="12">
      <c r="B185" s="45"/>
      <c r="L185" s="42"/>
      <c r="Q185" s="42"/>
    </row>
    <row r="186" spans="2:17" s="40" customFormat="1" ht="12">
      <c r="B186" s="45"/>
      <c r="L186" s="42"/>
      <c r="Q186" s="42"/>
    </row>
    <row r="187" spans="2:17" s="40" customFormat="1" ht="12">
      <c r="B187" s="45"/>
      <c r="L187" s="42"/>
      <c r="Q187" s="42"/>
    </row>
    <row r="188" spans="2:17" s="40" customFormat="1" ht="12">
      <c r="B188" s="45"/>
      <c r="L188" s="42"/>
      <c r="Q188" s="42"/>
    </row>
    <row r="189" spans="2:17" s="40" customFormat="1" ht="12">
      <c r="B189" s="45"/>
      <c r="L189" s="42"/>
      <c r="Q189" s="42"/>
    </row>
    <row r="190" spans="2:17" s="40" customFormat="1" ht="12">
      <c r="B190" s="45"/>
      <c r="L190" s="42"/>
      <c r="Q190" s="42"/>
    </row>
    <row r="191" spans="2:17" s="40" customFormat="1" ht="12">
      <c r="B191" s="45"/>
      <c r="L191" s="42"/>
      <c r="Q191" s="42"/>
    </row>
    <row r="192" spans="2:17" s="40" customFormat="1" ht="12">
      <c r="B192" s="45"/>
      <c r="L192" s="42"/>
      <c r="Q192" s="42"/>
    </row>
    <row r="193" spans="2:17" s="40" customFormat="1" ht="12">
      <c r="B193" s="45"/>
      <c r="L193" s="42"/>
      <c r="Q193" s="42"/>
    </row>
    <row r="194" spans="2:17" s="40" customFormat="1" ht="12">
      <c r="B194" s="45"/>
      <c r="L194" s="42"/>
      <c r="Q194" s="42"/>
    </row>
    <row r="195" spans="2:17" s="40" customFormat="1" ht="12">
      <c r="B195" s="45"/>
      <c r="L195" s="42"/>
      <c r="Q195" s="42"/>
    </row>
    <row r="196" spans="2:17" s="40" customFormat="1" ht="12">
      <c r="B196" s="45"/>
      <c r="L196" s="42"/>
      <c r="Q196" s="42"/>
    </row>
    <row r="197" spans="2:17" s="40" customFormat="1" ht="12">
      <c r="B197" s="45"/>
      <c r="L197" s="42"/>
      <c r="Q197" s="42"/>
    </row>
    <row r="198" spans="2:17" s="40" customFormat="1" ht="12">
      <c r="B198" s="45"/>
      <c r="L198" s="42"/>
      <c r="Q198" s="42"/>
    </row>
    <row r="199" spans="2:17" s="40" customFormat="1" ht="12">
      <c r="B199" s="45"/>
      <c r="L199" s="42"/>
      <c r="Q199" s="42"/>
    </row>
    <row r="200" spans="2:17" s="40" customFormat="1" ht="12">
      <c r="B200" s="45"/>
      <c r="L200" s="42"/>
      <c r="Q200" s="42"/>
    </row>
    <row r="201" spans="2:17" s="40" customFormat="1" ht="12">
      <c r="B201" s="45"/>
      <c r="L201" s="42"/>
      <c r="Q201" s="42"/>
    </row>
  </sheetData>
  <sheetProtection/>
  <mergeCells count="31">
    <mergeCell ref="C6:D6"/>
    <mergeCell ref="AA6:AA7"/>
    <mergeCell ref="M6:N6"/>
    <mergeCell ref="H6:I6"/>
    <mergeCell ref="W6:X6"/>
    <mergeCell ref="A1:AG1"/>
    <mergeCell ref="A5:A7"/>
    <mergeCell ref="B5:B7"/>
    <mergeCell ref="C5:G5"/>
    <mergeCell ref="R5:V5"/>
    <mergeCell ref="W5:AA5"/>
    <mergeCell ref="AB5:AF5"/>
    <mergeCell ref="Y6:Z6"/>
    <mergeCell ref="R6:S6"/>
    <mergeCell ref="A3:AG3"/>
    <mergeCell ref="A77:B77"/>
    <mergeCell ref="G6:G7"/>
    <mergeCell ref="J6:K6"/>
    <mergeCell ref="L6:L7"/>
    <mergeCell ref="E6:F6"/>
    <mergeCell ref="A2:AG2"/>
    <mergeCell ref="T6:U6"/>
    <mergeCell ref="H5:L5"/>
    <mergeCell ref="M5:Q5"/>
    <mergeCell ref="AB6:AC6"/>
    <mergeCell ref="V6:V7"/>
    <mergeCell ref="AG5:AG7"/>
    <mergeCell ref="O6:P6"/>
    <mergeCell ref="AD6:AE6"/>
    <mergeCell ref="AF6:AF7"/>
    <mergeCell ref="Q6:Q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199"/>
  <sheetViews>
    <sheetView zoomScalePageLayoutView="0" workbookViewId="0" topLeftCell="A31">
      <selection activeCell="G65" sqref="G65"/>
    </sheetView>
  </sheetViews>
  <sheetFormatPr defaultColWidth="9.140625" defaultRowHeight="12.75"/>
  <cols>
    <col min="1" max="1" width="4.421875" style="1" customWidth="1"/>
    <col min="2" max="2" width="18.421875" style="13" customWidth="1"/>
    <col min="3" max="5" width="6.28125" style="1" customWidth="1"/>
    <col min="6" max="6" width="5.8515625" style="1" customWidth="1"/>
    <col min="7" max="7" width="5.421875" style="1" customWidth="1"/>
    <col min="8" max="8" width="5.7109375" style="1" customWidth="1"/>
    <col min="9" max="9" width="3.57421875" style="1" customWidth="1"/>
    <col min="10" max="10" width="5.00390625" style="1" customWidth="1"/>
    <col min="11" max="11" width="3.140625" style="1" customWidth="1"/>
    <col min="12" max="12" width="4.57421875" style="64" customWidth="1"/>
    <col min="13" max="13" width="4.7109375" style="1" customWidth="1"/>
    <col min="14" max="14" width="3.57421875" style="1" customWidth="1"/>
    <col min="15" max="16" width="5.28125" style="1" customWidth="1"/>
    <col min="17" max="17" width="4.140625" style="1" customWidth="1"/>
    <col min="18" max="18" width="14.7109375" style="1" customWidth="1"/>
    <col min="19" max="16384" width="9.140625" style="1" customWidth="1"/>
  </cols>
  <sheetData>
    <row r="1" spans="1:24" ht="15.75" customHeight="1">
      <c r="A1" s="128" t="s">
        <v>105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42"/>
      <c r="T1" s="142"/>
      <c r="U1" s="142"/>
      <c r="V1" s="142"/>
      <c r="W1" s="142"/>
      <c r="X1" s="142"/>
    </row>
    <row r="2" spans="1:24" ht="15.75" customHeight="1">
      <c r="A2" s="128" t="s">
        <v>120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42"/>
      <c r="T2" s="142"/>
      <c r="U2" s="142"/>
      <c r="V2" s="142"/>
      <c r="W2" s="142"/>
      <c r="X2" s="142"/>
    </row>
    <row r="3" spans="1:24" ht="15.75" customHeight="1">
      <c r="A3" s="128" t="s">
        <v>121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5" spans="1:19" s="3" customFormat="1" ht="72.75" customHeight="1">
      <c r="A5" s="120" t="s">
        <v>0</v>
      </c>
      <c r="B5" s="120" t="s">
        <v>1</v>
      </c>
      <c r="C5" s="133" t="s">
        <v>2</v>
      </c>
      <c r="D5" s="134"/>
      <c r="E5" s="135"/>
      <c r="F5" s="135"/>
      <c r="G5" s="136"/>
      <c r="H5" s="133" t="s">
        <v>10</v>
      </c>
      <c r="I5" s="134"/>
      <c r="J5" s="134"/>
      <c r="K5" s="134"/>
      <c r="L5" s="137"/>
      <c r="M5" s="133" t="s">
        <v>13</v>
      </c>
      <c r="N5" s="138"/>
      <c r="O5" s="138"/>
      <c r="P5" s="138"/>
      <c r="Q5" s="139"/>
      <c r="R5" s="120" t="s">
        <v>106</v>
      </c>
      <c r="S5" s="2"/>
    </row>
    <row r="6" spans="1:18" s="3" customFormat="1" ht="13.5" customHeight="1">
      <c r="A6" s="130"/>
      <c r="B6" s="130"/>
      <c r="C6" s="123" t="s">
        <v>5</v>
      </c>
      <c r="D6" s="141"/>
      <c r="E6" s="123" t="s">
        <v>6</v>
      </c>
      <c r="F6" s="124"/>
      <c r="G6" s="118" t="s">
        <v>104</v>
      </c>
      <c r="H6" s="123" t="s">
        <v>5</v>
      </c>
      <c r="I6" s="140"/>
      <c r="J6" s="123" t="s">
        <v>6</v>
      </c>
      <c r="K6" s="124"/>
      <c r="L6" s="125" t="s">
        <v>104</v>
      </c>
      <c r="M6" s="123" t="s">
        <v>5</v>
      </c>
      <c r="N6" s="140"/>
      <c r="O6" s="123" t="s">
        <v>6</v>
      </c>
      <c r="P6" s="124"/>
      <c r="Q6" s="118" t="s">
        <v>104</v>
      </c>
      <c r="R6" s="121"/>
    </row>
    <row r="7" spans="1:18" s="3" customFormat="1" ht="71.25" customHeight="1">
      <c r="A7" s="131"/>
      <c r="B7" s="132"/>
      <c r="C7" s="15" t="s">
        <v>3</v>
      </c>
      <c r="D7" s="14" t="s">
        <v>4</v>
      </c>
      <c r="E7" s="17" t="s">
        <v>3</v>
      </c>
      <c r="F7" s="18" t="s">
        <v>4</v>
      </c>
      <c r="G7" s="119"/>
      <c r="H7" s="15" t="s">
        <v>3</v>
      </c>
      <c r="I7" s="14" t="s">
        <v>9</v>
      </c>
      <c r="J7" s="15" t="s">
        <v>3</v>
      </c>
      <c r="K7" s="14" t="s">
        <v>9</v>
      </c>
      <c r="L7" s="126"/>
      <c r="M7" s="15" t="s">
        <v>3</v>
      </c>
      <c r="N7" s="14" t="s">
        <v>9</v>
      </c>
      <c r="O7" s="15" t="s">
        <v>3</v>
      </c>
      <c r="P7" s="14" t="s">
        <v>9</v>
      </c>
      <c r="Q7" s="119"/>
      <c r="R7" s="122"/>
    </row>
    <row r="8" spans="1:18" ht="12.75">
      <c r="A8" s="6">
        <v>1</v>
      </c>
      <c r="B8" s="27" t="s">
        <v>50</v>
      </c>
      <c r="C8" s="33"/>
      <c r="D8" s="7"/>
      <c r="E8" s="33"/>
      <c r="F8" s="7"/>
      <c r="G8" s="9"/>
      <c r="H8" s="9"/>
      <c r="I8" s="9"/>
      <c r="J8" s="9"/>
      <c r="K8" s="9"/>
      <c r="L8" s="20"/>
      <c r="M8" s="21">
        <v>0</v>
      </c>
      <c r="N8" s="20">
        <v>0</v>
      </c>
      <c r="O8" s="20">
        <v>0.4</v>
      </c>
      <c r="P8" s="20">
        <v>3</v>
      </c>
      <c r="Q8" s="20">
        <f>O8*0.15</f>
        <v>0.06</v>
      </c>
      <c r="R8" s="5">
        <f>O8+J8+E8</f>
        <v>0.4</v>
      </c>
    </row>
    <row r="9" spans="1:18" ht="12.75">
      <c r="A9" s="6">
        <v>2</v>
      </c>
      <c r="B9" s="27" t="s">
        <v>51</v>
      </c>
      <c r="C9" s="33"/>
      <c r="D9" s="35"/>
      <c r="E9" s="33"/>
      <c r="F9" s="35"/>
      <c r="G9" s="9"/>
      <c r="H9" s="9"/>
      <c r="I9" s="9"/>
      <c r="J9" s="9"/>
      <c r="K9" s="9"/>
      <c r="L9" s="20"/>
      <c r="M9" s="21">
        <v>0</v>
      </c>
      <c r="N9" s="20">
        <v>0</v>
      </c>
      <c r="O9" s="20">
        <v>0.3</v>
      </c>
      <c r="P9" s="20">
        <v>2</v>
      </c>
      <c r="Q9" s="21">
        <v>0.1</v>
      </c>
      <c r="R9" s="5">
        <f aca="true" t="shared" si="0" ref="R9:R55">O9+J9+E9</f>
        <v>0.3</v>
      </c>
    </row>
    <row r="10" spans="1:18" ht="12.75">
      <c r="A10" s="6">
        <v>3</v>
      </c>
      <c r="B10" s="12" t="s">
        <v>52</v>
      </c>
      <c r="C10" s="32">
        <f>D10*0.46</f>
        <v>1.84</v>
      </c>
      <c r="D10" s="30">
        <v>4</v>
      </c>
      <c r="E10" s="32">
        <f>F10*0.46</f>
        <v>1.84</v>
      </c>
      <c r="F10" s="30">
        <v>4</v>
      </c>
      <c r="G10" s="68">
        <f>E10*0.1</f>
        <v>0.18400000000000002</v>
      </c>
      <c r="H10" s="8">
        <v>4</v>
      </c>
      <c r="I10" s="6">
        <v>1</v>
      </c>
      <c r="J10" s="8">
        <v>4</v>
      </c>
      <c r="K10" s="6">
        <v>1</v>
      </c>
      <c r="L10" s="20">
        <v>0.6</v>
      </c>
      <c r="M10" s="9"/>
      <c r="N10" s="9"/>
      <c r="O10" s="9"/>
      <c r="P10" s="9"/>
      <c r="Q10" s="9"/>
      <c r="R10" s="5">
        <f t="shared" si="0"/>
        <v>5.84</v>
      </c>
    </row>
    <row r="11" spans="1:18" ht="12.75">
      <c r="A11" s="6">
        <v>4</v>
      </c>
      <c r="B11" s="12" t="s">
        <v>54</v>
      </c>
      <c r="C11" s="36"/>
      <c r="D11" s="35"/>
      <c r="E11" s="36"/>
      <c r="F11" s="35"/>
      <c r="G11" s="9"/>
      <c r="H11" s="8">
        <v>4</v>
      </c>
      <c r="I11" s="6">
        <v>1</v>
      </c>
      <c r="J11" s="8">
        <v>0</v>
      </c>
      <c r="K11" s="6">
        <v>0</v>
      </c>
      <c r="L11" s="20">
        <v>0</v>
      </c>
      <c r="M11" s="9"/>
      <c r="N11" s="9"/>
      <c r="O11" s="9"/>
      <c r="P11" s="9"/>
      <c r="Q11" s="9"/>
      <c r="R11" s="5">
        <f t="shared" si="0"/>
        <v>0</v>
      </c>
    </row>
    <row r="12" spans="1:18" ht="12.75">
      <c r="A12" s="6">
        <v>5</v>
      </c>
      <c r="B12" s="12" t="s">
        <v>55</v>
      </c>
      <c r="C12" s="36"/>
      <c r="D12" s="35"/>
      <c r="E12" s="36"/>
      <c r="F12" s="35"/>
      <c r="G12" s="9"/>
      <c r="H12" s="8">
        <v>4</v>
      </c>
      <c r="I12" s="6">
        <v>1</v>
      </c>
      <c r="J12" s="8">
        <v>0</v>
      </c>
      <c r="K12" s="6">
        <v>0</v>
      </c>
      <c r="L12" s="20">
        <v>0</v>
      </c>
      <c r="M12" s="9"/>
      <c r="N12" s="9"/>
      <c r="O12" s="9"/>
      <c r="P12" s="9"/>
      <c r="Q12" s="9"/>
      <c r="R12" s="5">
        <f t="shared" si="0"/>
        <v>0</v>
      </c>
    </row>
    <row r="13" spans="1:18" ht="12.75">
      <c r="A13" s="6">
        <v>6</v>
      </c>
      <c r="B13" s="12" t="s">
        <v>56</v>
      </c>
      <c r="C13" s="36"/>
      <c r="D13" s="35"/>
      <c r="E13" s="36"/>
      <c r="F13" s="35"/>
      <c r="G13" s="9"/>
      <c r="H13" s="8">
        <v>4</v>
      </c>
      <c r="I13" s="6">
        <v>1</v>
      </c>
      <c r="J13" s="8">
        <v>0</v>
      </c>
      <c r="K13" s="6">
        <v>0</v>
      </c>
      <c r="L13" s="20">
        <v>0</v>
      </c>
      <c r="M13" s="9"/>
      <c r="N13" s="9"/>
      <c r="O13" s="9"/>
      <c r="P13" s="9"/>
      <c r="Q13" s="9"/>
      <c r="R13" s="5">
        <f t="shared" si="0"/>
        <v>0</v>
      </c>
    </row>
    <row r="14" spans="1:18" ht="12.75">
      <c r="A14" s="6">
        <v>7</v>
      </c>
      <c r="B14" s="12" t="s">
        <v>57</v>
      </c>
      <c r="C14" s="36"/>
      <c r="D14" s="35"/>
      <c r="E14" s="36"/>
      <c r="F14" s="35"/>
      <c r="G14" s="9"/>
      <c r="H14" s="8">
        <v>4</v>
      </c>
      <c r="I14" s="6">
        <v>1</v>
      </c>
      <c r="J14" s="8">
        <v>0</v>
      </c>
      <c r="K14" s="6">
        <v>0</v>
      </c>
      <c r="L14" s="20">
        <v>0</v>
      </c>
      <c r="M14" s="9"/>
      <c r="N14" s="9"/>
      <c r="O14" s="9"/>
      <c r="P14" s="9"/>
      <c r="Q14" s="9"/>
      <c r="R14" s="5">
        <f t="shared" si="0"/>
        <v>0</v>
      </c>
    </row>
    <row r="15" spans="1:18" ht="12.75">
      <c r="A15" s="6">
        <v>8</v>
      </c>
      <c r="B15" s="29" t="s">
        <v>58</v>
      </c>
      <c r="C15" s="32">
        <f aca="true" t="shared" si="1" ref="C15:E54">D15*0.46</f>
        <v>2.7600000000000002</v>
      </c>
      <c r="D15" s="30">
        <v>6</v>
      </c>
      <c r="E15" s="32">
        <f t="shared" si="1"/>
        <v>2.7600000000000002</v>
      </c>
      <c r="F15" s="30">
        <v>6</v>
      </c>
      <c r="G15" s="68">
        <f aca="true" t="shared" si="2" ref="G15:G55">E15*0.1</f>
        <v>0.276</v>
      </c>
      <c r="H15" s="8"/>
      <c r="I15" s="6"/>
      <c r="J15" s="8"/>
      <c r="K15" s="6"/>
      <c r="L15" s="20"/>
      <c r="M15" s="9"/>
      <c r="N15" s="9"/>
      <c r="O15" s="9"/>
      <c r="P15" s="9"/>
      <c r="Q15" s="9"/>
      <c r="R15" s="5">
        <f t="shared" si="0"/>
        <v>2.7600000000000002</v>
      </c>
    </row>
    <row r="16" spans="1:18" ht="12.75">
      <c r="A16" s="6">
        <v>9</v>
      </c>
      <c r="B16" s="12" t="s">
        <v>59</v>
      </c>
      <c r="C16" s="32">
        <f t="shared" si="1"/>
        <v>2.7600000000000002</v>
      </c>
      <c r="D16" s="30">
        <v>6</v>
      </c>
      <c r="E16" s="32">
        <f t="shared" si="1"/>
        <v>2.7600000000000002</v>
      </c>
      <c r="F16" s="30">
        <v>6</v>
      </c>
      <c r="G16" s="68">
        <f t="shared" si="2"/>
        <v>0.276</v>
      </c>
      <c r="H16" s="8"/>
      <c r="I16" s="6"/>
      <c r="J16" s="8"/>
      <c r="K16" s="6"/>
      <c r="L16" s="20"/>
      <c r="M16" s="9"/>
      <c r="N16" s="9"/>
      <c r="O16" s="9"/>
      <c r="P16" s="9"/>
      <c r="Q16" s="9"/>
      <c r="R16" s="5">
        <f t="shared" si="0"/>
        <v>2.7600000000000002</v>
      </c>
    </row>
    <row r="17" spans="1:18" ht="12.75">
      <c r="A17" s="6">
        <v>10</v>
      </c>
      <c r="B17" s="12" t="s">
        <v>61</v>
      </c>
      <c r="C17" s="32">
        <f t="shared" si="1"/>
        <v>2.3000000000000003</v>
      </c>
      <c r="D17" s="30">
        <v>5</v>
      </c>
      <c r="E17" s="32">
        <f t="shared" si="1"/>
        <v>2.3000000000000003</v>
      </c>
      <c r="F17" s="30">
        <v>5</v>
      </c>
      <c r="G17" s="68">
        <f t="shared" si="2"/>
        <v>0.23000000000000004</v>
      </c>
      <c r="H17" s="8"/>
      <c r="I17" s="6"/>
      <c r="J17" s="8"/>
      <c r="K17" s="6"/>
      <c r="L17" s="20"/>
      <c r="M17" s="9"/>
      <c r="N17" s="9"/>
      <c r="O17" s="9"/>
      <c r="P17" s="9"/>
      <c r="Q17" s="9"/>
      <c r="R17" s="5">
        <f t="shared" si="0"/>
        <v>2.3000000000000003</v>
      </c>
    </row>
    <row r="18" spans="1:18" ht="12.75">
      <c r="A18" s="6">
        <v>11</v>
      </c>
      <c r="B18" s="12" t="s">
        <v>66</v>
      </c>
      <c r="C18" s="32">
        <f t="shared" si="1"/>
        <v>2.7600000000000002</v>
      </c>
      <c r="D18" s="30">
        <v>6</v>
      </c>
      <c r="E18" s="32">
        <f t="shared" si="1"/>
        <v>2.7600000000000002</v>
      </c>
      <c r="F18" s="30">
        <v>6</v>
      </c>
      <c r="G18" s="68">
        <f t="shared" si="2"/>
        <v>0.276</v>
      </c>
      <c r="H18" s="8"/>
      <c r="I18" s="6"/>
      <c r="J18" s="8"/>
      <c r="K18" s="6"/>
      <c r="L18" s="20"/>
      <c r="M18" s="9"/>
      <c r="N18" s="9"/>
      <c r="O18" s="9"/>
      <c r="P18" s="9"/>
      <c r="Q18" s="9"/>
      <c r="R18" s="5">
        <f t="shared" si="0"/>
        <v>2.7600000000000002</v>
      </c>
    </row>
    <row r="19" spans="1:18" ht="12.75">
      <c r="A19" s="6">
        <v>12</v>
      </c>
      <c r="B19" s="12" t="s">
        <v>72</v>
      </c>
      <c r="C19" s="32">
        <f t="shared" si="1"/>
        <v>2.7600000000000002</v>
      </c>
      <c r="D19" s="30">
        <v>6</v>
      </c>
      <c r="E19" s="32">
        <f t="shared" si="1"/>
        <v>2.7600000000000002</v>
      </c>
      <c r="F19" s="30">
        <v>6</v>
      </c>
      <c r="G19" s="68">
        <f t="shared" si="2"/>
        <v>0.276</v>
      </c>
      <c r="H19" s="8"/>
      <c r="I19" s="6"/>
      <c r="J19" s="8"/>
      <c r="K19" s="6"/>
      <c r="L19" s="20"/>
      <c r="M19" s="9"/>
      <c r="N19" s="9"/>
      <c r="O19" s="9"/>
      <c r="P19" s="9"/>
      <c r="Q19" s="9"/>
      <c r="R19" s="5">
        <f t="shared" si="0"/>
        <v>2.7600000000000002</v>
      </c>
    </row>
    <row r="20" spans="1:18" ht="12.75">
      <c r="A20" s="6">
        <v>13</v>
      </c>
      <c r="B20" s="12" t="s">
        <v>109</v>
      </c>
      <c r="C20" s="32">
        <f t="shared" si="1"/>
        <v>1.3800000000000001</v>
      </c>
      <c r="D20" s="30">
        <v>3</v>
      </c>
      <c r="E20" s="32">
        <f t="shared" si="1"/>
        <v>1.3800000000000001</v>
      </c>
      <c r="F20" s="30">
        <v>3</v>
      </c>
      <c r="G20" s="68">
        <f t="shared" si="2"/>
        <v>0.138</v>
      </c>
      <c r="H20" s="8"/>
      <c r="I20" s="6"/>
      <c r="J20" s="8"/>
      <c r="K20" s="6"/>
      <c r="L20" s="20"/>
      <c r="M20" s="9"/>
      <c r="N20" s="9"/>
      <c r="O20" s="9"/>
      <c r="P20" s="9"/>
      <c r="Q20" s="9"/>
      <c r="R20" s="5">
        <f t="shared" si="0"/>
        <v>1.3800000000000001</v>
      </c>
    </row>
    <row r="21" spans="1:18" ht="12.75">
      <c r="A21" s="6">
        <v>14</v>
      </c>
      <c r="B21" s="12" t="s">
        <v>73</v>
      </c>
      <c r="C21" s="32">
        <f t="shared" si="1"/>
        <v>2.7600000000000002</v>
      </c>
      <c r="D21" s="30">
        <v>6</v>
      </c>
      <c r="E21" s="32">
        <f t="shared" si="1"/>
        <v>2.7600000000000002</v>
      </c>
      <c r="F21" s="30">
        <v>6</v>
      </c>
      <c r="G21" s="68">
        <f t="shared" si="2"/>
        <v>0.276</v>
      </c>
      <c r="H21" s="8"/>
      <c r="I21" s="6"/>
      <c r="J21" s="8"/>
      <c r="K21" s="6"/>
      <c r="L21" s="20"/>
      <c r="M21" s="9"/>
      <c r="N21" s="9"/>
      <c r="O21" s="9"/>
      <c r="P21" s="9"/>
      <c r="Q21" s="9"/>
      <c r="R21" s="5">
        <f t="shared" si="0"/>
        <v>2.7600000000000002</v>
      </c>
    </row>
    <row r="22" spans="1:18" ht="12.75">
      <c r="A22" s="6">
        <v>15</v>
      </c>
      <c r="B22" s="12" t="s">
        <v>74</v>
      </c>
      <c r="C22" s="32">
        <f t="shared" si="1"/>
        <v>0.46</v>
      </c>
      <c r="D22" s="34">
        <v>1</v>
      </c>
      <c r="E22" s="32">
        <f t="shared" si="1"/>
        <v>0.46</v>
      </c>
      <c r="F22" s="34">
        <v>1</v>
      </c>
      <c r="G22" s="68">
        <f t="shared" si="2"/>
        <v>0.046000000000000006</v>
      </c>
      <c r="H22" s="8"/>
      <c r="I22" s="6"/>
      <c r="J22" s="8"/>
      <c r="K22" s="6"/>
      <c r="L22" s="20"/>
      <c r="M22" s="9"/>
      <c r="N22" s="9"/>
      <c r="O22" s="9"/>
      <c r="P22" s="9"/>
      <c r="Q22" s="9"/>
      <c r="R22" s="5">
        <f t="shared" si="0"/>
        <v>0.46</v>
      </c>
    </row>
    <row r="23" spans="1:18" ht="12.75">
      <c r="A23" s="6">
        <v>16</v>
      </c>
      <c r="B23" s="12" t="s">
        <v>75</v>
      </c>
      <c r="C23" s="32">
        <f t="shared" si="1"/>
        <v>0.46</v>
      </c>
      <c r="D23" s="34">
        <v>1</v>
      </c>
      <c r="E23" s="32">
        <f t="shared" si="1"/>
        <v>0.46</v>
      </c>
      <c r="F23" s="34">
        <v>1</v>
      </c>
      <c r="G23" s="68">
        <f t="shared" si="2"/>
        <v>0.046000000000000006</v>
      </c>
      <c r="H23" s="8"/>
      <c r="I23" s="6"/>
      <c r="J23" s="8"/>
      <c r="K23" s="6"/>
      <c r="L23" s="20"/>
      <c r="M23" s="9"/>
      <c r="N23" s="9"/>
      <c r="O23" s="9"/>
      <c r="P23" s="9"/>
      <c r="Q23" s="9"/>
      <c r="R23" s="5">
        <f t="shared" si="0"/>
        <v>0.46</v>
      </c>
    </row>
    <row r="24" spans="1:18" ht="12.75">
      <c r="A24" s="6">
        <v>17</v>
      </c>
      <c r="B24" s="12" t="s">
        <v>76</v>
      </c>
      <c r="C24" s="32">
        <f t="shared" si="1"/>
        <v>0.46</v>
      </c>
      <c r="D24" s="34">
        <v>1</v>
      </c>
      <c r="E24" s="32">
        <f t="shared" si="1"/>
        <v>0.46</v>
      </c>
      <c r="F24" s="34">
        <v>1</v>
      </c>
      <c r="G24" s="68">
        <f t="shared" si="2"/>
        <v>0.046000000000000006</v>
      </c>
      <c r="H24" s="8"/>
      <c r="I24" s="6"/>
      <c r="J24" s="8"/>
      <c r="K24" s="6"/>
      <c r="L24" s="20"/>
      <c r="M24" s="9"/>
      <c r="N24" s="9"/>
      <c r="O24" s="9"/>
      <c r="P24" s="9"/>
      <c r="Q24" s="9"/>
      <c r="R24" s="5">
        <f t="shared" si="0"/>
        <v>0.46</v>
      </c>
    </row>
    <row r="25" spans="1:18" ht="12.75">
      <c r="A25" s="6">
        <v>18</v>
      </c>
      <c r="B25" s="12" t="s">
        <v>77</v>
      </c>
      <c r="C25" s="32">
        <f t="shared" si="1"/>
        <v>0.46</v>
      </c>
      <c r="D25" s="34">
        <v>1</v>
      </c>
      <c r="E25" s="32">
        <f t="shared" si="1"/>
        <v>0.46</v>
      </c>
      <c r="F25" s="34">
        <v>1</v>
      </c>
      <c r="G25" s="68">
        <f t="shared" si="2"/>
        <v>0.046000000000000006</v>
      </c>
      <c r="H25" s="8"/>
      <c r="I25" s="6"/>
      <c r="J25" s="8"/>
      <c r="K25" s="6"/>
      <c r="L25" s="20"/>
      <c r="M25" s="9"/>
      <c r="N25" s="9"/>
      <c r="O25" s="9"/>
      <c r="P25" s="9"/>
      <c r="Q25" s="9"/>
      <c r="R25" s="5">
        <f t="shared" si="0"/>
        <v>0.46</v>
      </c>
    </row>
    <row r="26" spans="1:18" ht="12.75">
      <c r="A26" s="6">
        <v>19</v>
      </c>
      <c r="B26" s="12" t="s">
        <v>78</v>
      </c>
      <c r="C26" s="32">
        <f t="shared" si="1"/>
        <v>0.46</v>
      </c>
      <c r="D26" s="34">
        <v>1</v>
      </c>
      <c r="E26" s="32">
        <f t="shared" si="1"/>
        <v>0.46</v>
      </c>
      <c r="F26" s="34">
        <v>1</v>
      </c>
      <c r="G26" s="68">
        <f t="shared" si="2"/>
        <v>0.046000000000000006</v>
      </c>
      <c r="H26" s="8"/>
      <c r="I26" s="6"/>
      <c r="J26" s="8"/>
      <c r="K26" s="6"/>
      <c r="L26" s="20"/>
      <c r="M26" s="9"/>
      <c r="N26" s="9"/>
      <c r="O26" s="9"/>
      <c r="P26" s="9"/>
      <c r="Q26" s="9"/>
      <c r="R26" s="5">
        <f t="shared" si="0"/>
        <v>0.46</v>
      </c>
    </row>
    <row r="27" spans="1:18" ht="12.75">
      <c r="A27" s="6">
        <v>20</v>
      </c>
      <c r="B27" s="12" t="s">
        <v>79</v>
      </c>
      <c r="C27" s="32">
        <f t="shared" si="1"/>
        <v>0.46</v>
      </c>
      <c r="D27" s="34">
        <v>1</v>
      </c>
      <c r="E27" s="32">
        <f t="shared" si="1"/>
        <v>0.46</v>
      </c>
      <c r="F27" s="34">
        <v>1</v>
      </c>
      <c r="G27" s="68">
        <f t="shared" si="2"/>
        <v>0.046000000000000006</v>
      </c>
      <c r="H27" s="8"/>
      <c r="I27" s="6"/>
      <c r="J27" s="8"/>
      <c r="K27" s="6"/>
      <c r="L27" s="20"/>
      <c r="M27" s="9"/>
      <c r="N27" s="9"/>
      <c r="O27" s="9"/>
      <c r="P27" s="9"/>
      <c r="Q27" s="9"/>
      <c r="R27" s="5">
        <f t="shared" si="0"/>
        <v>0.46</v>
      </c>
    </row>
    <row r="28" spans="1:18" ht="12.75">
      <c r="A28" s="6">
        <v>21</v>
      </c>
      <c r="B28" s="12" t="s">
        <v>80</v>
      </c>
      <c r="C28" s="32">
        <f t="shared" si="1"/>
        <v>0.46</v>
      </c>
      <c r="D28" s="34">
        <v>1</v>
      </c>
      <c r="E28" s="32">
        <f t="shared" si="1"/>
        <v>0.46</v>
      </c>
      <c r="F28" s="34">
        <v>1</v>
      </c>
      <c r="G28" s="68">
        <f t="shared" si="2"/>
        <v>0.046000000000000006</v>
      </c>
      <c r="H28" s="8"/>
      <c r="I28" s="6"/>
      <c r="J28" s="8"/>
      <c r="K28" s="6"/>
      <c r="L28" s="20"/>
      <c r="M28" s="9"/>
      <c r="N28" s="9"/>
      <c r="O28" s="9"/>
      <c r="P28" s="9"/>
      <c r="Q28" s="9"/>
      <c r="R28" s="5">
        <f t="shared" si="0"/>
        <v>0.46</v>
      </c>
    </row>
    <row r="29" spans="1:18" ht="12.75">
      <c r="A29" s="6">
        <v>22</v>
      </c>
      <c r="B29" s="12" t="s">
        <v>81</v>
      </c>
      <c r="C29" s="32">
        <f t="shared" si="1"/>
        <v>0.46</v>
      </c>
      <c r="D29" s="34">
        <v>1</v>
      </c>
      <c r="E29" s="32">
        <f t="shared" si="1"/>
        <v>0.46</v>
      </c>
      <c r="F29" s="34">
        <v>1</v>
      </c>
      <c r="G29" s="68">
        <f t="shared" si="2"/>
        <v>0.046000000000000006</v>
      </c>
      <c r="H29" s="8"/>
      <c r="I29" s="6"/>
      <c r="J29" s="8"/>
      <c r="K29" s="6"/>
      <c r="L29" s="20"/>
      <c r="M29" s="9"/>
      <c r="N29" s="9"/>
      <c r="O29" s="9"/>
      <c r="P29" s="9"/>
      <c r="Q29" s="9"/>
      <c r="R29" s="5">
        <f t="shared" si="0"/>
        <v>0.46</v>
      </c>
    </row>
    <row r="30" spans="1:18" ht="12.75">
      <c r="A30" s="6">
        <v>23</v>
      </c>
      <c r="B30" s="12" t="s">
        <v>82</v>
      </c>
      <c r="C30" s="32">
        <f t="shared" si="1"/>
        <v>0.46</v>
      </c>
      <c r="D30" s="34">
        <v>1</v>
      </c>
      <c r="E30" s="32">
        <f t="shared" si="1"/>
        <v>0.46</v>
      </c>
      <c r="F30" s="34">
        <v>1</v>
      </c>
      <c r="G30" s="68">
        <f t="shared" si="2"/>
        <v>0.046000000000000006</v>
      </c>
      <c r="H30" s="8"/>
      <c r="I30" s="6"/>
      <c r="J30" s="8"/>
      <c r="K30" s="6"/>
      <c r="L30" s="20"/>
      <c r="M30" s="9"/>
      <c r="N30" s="9"/>
      <c r="O30" s="9"/>
      <c r="P30" s="9"/>
      <c r="Q30" s="9"/>
      <c r="R30" s="5">
        <f t="shared" si="0"/>
        <v>0.46</v>
      </c>
    </row>
    <row r="31" spans="1:18" ht="12.75">
      <c r="A31" s="6">
        <v>24</v>
      </c>
      <c r="B31" s="12" t="s">
        <v>83</v>
      </c>
      <c r="C31" s="32">
        <f t="shared" si="1"/>
        <v>0.46</v>
      </c>
      <c r="D31" s="34">
        <v>1</v>
      </c>
      <c r="E31" s="32">
        <f t="shared" si="1"/>
        <v>0.46</v>
      </c>
      <c r="F31" s="34">
        <v>1</v>
      </c>
      <c r="G31" s="68">
        <f t="shared" si="2"/>
        <v>0.046000000000000006</v>
      </c>
      <c r="H31" s="8"/>
      <c r="I31" s="6"/>
      <c r="J31" s="8"/>
      <c r="K31" s="6"/>
      <c r="L31" s="20"/>
      <c r="M31" s="9"/>
      <c r="N31" s="9"/>
      <c r="O31" s="9"/>
      <c r="P31" s="9"/>
      <c r="Q31" s="9"/>
      <c r="R31" s="5">
        <f t="shared" si="0"/>
        <v>0.46</v>
      </c>
    </row>
    <row r="32" spans="1:18" ht="12.75">
      <c r="A32" s="6">
        <v>25</v>
      </c>
      <c r="B32" s="12" t="s">
        <v>84</v>
      </c>
      <c r="C32" s="32">
        <f t="shared" si="1"/>
        <v>0.46</v>
      </c>
      <c r="D32" s="34">
        <v>1</v>
      </c>
      <c r="E32" s="32">
        <f t="shared" si="1"/>
        <v>0.46</v>
      </c>
      <c r="F32" s="34">
        <v>1</v>
      </c>
      <c r="G32" s="68">
        <f t="shared" si="2"/>
        <v>0.046000000000000006</v>
      </c>
      <c r="H32" s="8"/>
      <c r="I32" s="6"/>
      <c r="J32" s="8"/>
      <c r="K32" s="6"/>
      <c r="L32" s="20"/>
      <c r="M32" s="9"/>
      <c r="N32" s="9"/>
      <c r="O32" s="9"/>
      <c r="P32" s="9"/>
      <c r="Q32" s="9"/>
      <c r="R32" s="5">
        <f t="shared" si="0"/>
        <v>0.46</v>
      </c>
    </row>
    <row r="33" spans="1:18" ht="12.75">
      <c r="A33" s="6">
        <v>26</v>
      </c>
      <c r="B33" s="12" t="s">
        <v>85</v>
      </c>
      <c r="C33" s="32">
        <f t="shared" si="1"/>
        <v>0.46</v>
      </c>
      <c r="D33" s="34">
        <v>1</v>
      </c>
      <c r="E33" s="32">
        <f t="shared" si="1"/>
        <v>0.46</v>
      </c>
      <c r="F33" s="34">
        <v>1</v>
      </c>
      <c r="G33" s="68">
        <f t="shared" si="2"/>
        <v>0.046000000000000006</v>
      </c>
      <c r="H33" s="8"/>
      <c r="I33" s="6"/>
      <c r="J33" s="8"/>
      <c r="K33" s="6"/>
      <c r="L33" s="20"/>
      <c r="M33" s="9"/>
      <c r="N33" s="9"/>
      <c r="O33" s="9"/>
      <c r="P33" s="9"/>
      <c r="Q33" s="9"/>
      <c r="R33" s="5">
        <f t="shared" si="0"/>
        <v>0.46</v>
      </c>
    </row>
    <row r="34" spans="1:18" ht="12.75">
      <c r="A34" s="6">
        <v>27</v>
      </c>
      <c r="B34" s="12" t="s">
        <v>86</v>
      </c>
      <c r="C34" s="32">
        <f t="shared" si="1"/>
        <v>0.46</v>
      </c>
      <c r="D34" s="34">
        <v>1</v>
      </c>
      <c r="E34" s="32">
        <f t="shared" si="1"/>
        <v>0.46</v>
      </c>
      <c r="F34" s="34">
        <v>1</v>
      </c>
      <c r="G34" s="68">
        <f t="shared" si="2"/>
        <v>0.046000000000000006</v>
      </c>
      <c r="H34" s="8"/>
      <c r="I34" s="6"/>
      <c r="J34" s="8"/>
      <c r="K34" s="6"/>
      <c r="L34" s="20"/>
      <c r="M34" s="9"/>
      <c r="N34" s="9"/>
      <c r="O34" s="9"/>
      <c r="P34" s="9"/>
      <c r="Q34" s="9"/>
      <c r="R34" s="5">
        <f t="shared" si="0"/>
        <v>0.46</v>
      </c>
    </row>
    <row r="35" spans="1:18" ht="12.75">
      <c r="A35" s="6">
        <v>28</v>
      </c>
      <c r="B35" s="12" t="s">
        <v>87</v>
      </c>
      <c r="C35" s="32">
        <f t="shared" si="1"/>
        <v>0.46</v>
      </c>
      <c r="D35" s="34">
        <v>1</v>
      </c>
      <c r="E35" s="32">
        <f t="shared" si="1"/>
        <v>0.46</v>
      </c>
      <c r="F35" s="34">
        <v>1</v>
      </c>
      <c r="G35" s="68">
        <f t="shared" si="2"/>
        <v>0.046000000000000006</v>
      </c>
      <c r="H35" s="8"/>
      <c r="I35" s="6"/>
      <c r="J35" s="8"/>
      <c r="K35" s="6"/>
      <c r="L35" s="20"/>
      <c r="M35" s="9"/>
      <c r="N35" s="9"/>
      <c r="O35" s="9"/>
      <c r="P35" s="9"/>
      <c r="Q35" s="9"/>
      <c r="R35" s="5">
        <f t="shared" si="0"/>
        <v>0.46</v>
      </c>
    </row>
    <row r="36" spans="1:18" ht="12.75">
      <c r="A36" s="6">
        <v>29</v>
      </c>
      <c r="B36" s="12" t="s">
        <v>88</v>
      </c>
      <c r="C36" s="32">
        <f t="shared" si="1"/>
        <v>0.46</v>
      </c>
      <c r="D36" s="34">
        <v>1</v>
      </c>
      <c r="E36" s="32">
        <f t="shared" si="1"/>
        <v>0.46</v>
      </c>
      <c r="F36" s="34">
        <v>1</v>
      </c>
      <c r="G36" s="68">
        <f t="shared" si="2"/>
        <v>0.046000000000000006</v>
      </c>
      <c r="H36" s="8"/>
      <c r="I36" s="6"/>
      <c r="J36" s="8"/>
      <c r="K36" s="6"/>
      <c r="L36" s="20"/>
      <c r="M36" s="9"/>
      <c r="N36" s="9"/>
      <c r="O36" s="9"/>
      <c r="P36" s="9"/>
      <c r="Q36" s="9"/>
      <c r="R36" s="5">
        <f t="shared" si="0"/>
        <v>0.46</v>
      </c>
    </row>
    <row r="37" spans="1:18" ht="12.75">
      <c r="A37" s="6">
        <v>30</v>
      </c>
      <c r="B37" s="12" t="s">
        <v>89</v>
      </c>
      <c r="C37" s="32">
        <f t="shared" si="1"/>
        <v>0.46</v>
      </c>
      <c r="D37" s="34">
        <v>1</v>
      </c>
      <c r="E37" s="32">
        <f t="shared" si="1"/>
        <v>0.46</v>
      </c>
      <c r="F37" s="34">
        <v>1</v>
      </c>
      <c r="G37" s="68">
        <f t="shared" si="2"/>
        <v>0.046000000000000006</v>
      </c>
      <c r="H37" s="8"/>
      <c r="I37" s="6"/>
      <c r="J37" s="8"/>
      <c r="K37" s="6"/>
      <c r="L37" s="20"/>
      <c r="M37" s="9"/>
      <c r="N37" s="9"/>
      <c r="O37" s="9"/>
      <c r="P37" s="9"/>
      <c r="Q37" s="9"/>
      <c r="R37" s="5">
        <f t="shared" si="0"/>
        <v>0.46</v>
      </c>
    </row>
    <row r="38" spans="1:18" ht="12.75">
      <c r="A38" s="6">
        <v>31</v>
      </c>
      <c r="B38" s="12" t="s">
        <v>90</v>
      </c>
      <c r="C38" s="32">
        <f t="shared" si="1"/>
        <v>0.46</v>
      </c>
      <c r="D38" s="34">
        <v>1</v>
      </c>
      <c r="E38" s="32">
        <f t="shared" si="1"/>
        <v>0.46</v>
      </c>
      <c r="F38" s="34">
        <v>1</v>
      </c>
      <c r="G38" s="68">
        <f t="shared" si="2"/>
        <v>0.046000000000000006</v>
      </c>
      <c r="H38" s="8"/>
      <c r="I38" s="6"/>
      <c r="J38" s="8"/>
      <c r="K38" s="6"/>
      <c r="L38" s="20"/>
      <c r="M38" s="9"/>
      <c r="N38" s="9"/>
      <c r="O38" s="9"/>
      <c r="P38" s="9"/>
      <c r="Q38" s="9"/>
      <c r="R38" s="5">
        <f t="shared" si="0"/>
        <v>0.46</v>
      </c>
    </row>
    <row r="39" spans="1:18" ht="12.75">
      <c r="A39" s="6">
        <v>32</v>
      </c>
      <c r="B39" s="12" t="s">
        <v>114</v>
      </c>
      <c r="C39" s="32">
        <f t="shared" si="1"/>
        <v>0.92</v>
      </c>
      <c r="D39" s="34">
        <v>2</v>
      </c>
      <c r="E39" s="32">
        <f t="shared" si="1"/>
        <v>0.92</v>
      </c>
      <c r="F39" s="34">
        <v>2</v>
      </c>
      <c r="G39" s="68">
        <f t="shared" si="2"/>
        <v>0.09200000000000001</v>
      </c>
      <c r="H39" s="8"/>
      <c r="I39" s="6"/>
      <c r="J39" s="8"/>
      <c r="K39" s="6"/>
      <c r="L39" s="20"/>
      <c r="M39" s="9"/>
      <c r="N39" s="9"/>
      <c r="O39" s="9"/>
      <c r="P39" s="9"/>
      <c r="Q39" s="9"/>
      <c r="R39" s="5">
        <f t="shared" si="0"/>
        <v>0.92</v>
      </c>
    </row>
    <row r="40" spans="1:18" ht="12.75">
      <c r="A40" s="6">
        <v>33</v>
      </c>
      <c r="B40" s="12" t="s">
        <v>91</v>
      </c>
      <c r="C40" s="32">
        <f t="shared" si="1"/>
        <v>0.46</v>
      </c>
      <c r="D40" s="34">
        <v>1</v>
      </c>
      <c r="E40" s="32">
        <f t="shared" si="1"/>
        <v>0.46</v>
      </c>
      <c r="F40" s="34">
        <v>1</v>
      </c>
      <c r="G40" s="68">
        <f t="shared" si="2"/>
        <v>0.046000000000000006</v>
      </c>
      <c r="H40" s="8"/>
      <c r="I40" s="6"/>
      <c r="J40" s="8"/>
      <c r="K40" s="6"/>
      <c r="L40" s="20"/>
      <c r="M40" s="9"/>
      <c r="N40" s="9"/>
      <c r="O40" s="9"/>
      <c r="P40" s="9"/>
      <c r="Q40" s="9"/>
      <c r="R40" s="5">
        <f t="shared" si="0"/>
        <v>0.46</v>
      </c>
    </row>
    <row r="41" spans="1:18" ht="12.75">
      <c r="A41" s="6">
        <v>34</v>
      </c>
      <c r="B41" s="12" t="s">
        <v>92</v>
      </c>
      <c r="C41" s="32">
        <f t="shared" si="1"/>
        <v>0.46</v>
      </c>
      <c r="D41" s="34">
        <v>1</v>
      </c>
      <c r="E41" s="32">
        <f t="shared" si="1"/>
        <v>0.46</v>
      </c>
      <c r="F41" s="34">
        <v>1</v>
      </c>
      <c r="G41" s="68">
        <f t="shared" si="2"/>
        <v>0.046000000000000006</v>
      </c>
      <c r="H41" s="8"/>
      <c r="I41" s="6"/>
      <c r="J41" s="8"/>
      <c r="K41" s="6"/>
      <c r="L41" s="20"/>
      <c r="M41" s="9"/>
      <c r="N41" s="9"/>
      <c r="O41" s="9"/>
      <c r="P41" s="9"/>
      <c r="Q41" s="9"/>
      <c r="R41" s="5">
        <f t="shared" si="0"/>
        <v>0.46</v>
      </c>
    </row>
    <row r="42" spans="1:18" ht="12.75">
      <c r="A42" s="6">
        <v>35</v>
      </c>
      <c r="B42" s="12" t="s">
        <v>93</v>
      </c>
      <c r="C42" s="32">
        <f t="shared" si="1"/>
        <v>0.23</v>
      </c>
      <c r="D42" s="34">
        <v>0.5</v>
      </c>
      <c r="E42" s="32">
        <f t="shared" si="1"/>
        <v>0.23</v>
      </c>
      <c r="F42" s="34">
        <v>0.5</v>
      </c>
      <c r="G42" s="68">
        <f t="shared" si="2"/>
        <v>0.023000000000000003</v>
      </c>
      <c r="H42" s="8"/>
      <c r="I42" s="6"/>
      <c r="J42" s="8"/>
      <c r="K42" s="6"/>
      <c r="L42" s="20"/>
      <c r="M42" s="9"/>
      <c r="N42" s="9"/>
      <c r="O42" s="9"/>
      <c r="P42" s="9"/>
      <c r="Q42" s="9"/>
      <c r="R42" s="5">
        <f t="shared" si="0"/>
        <v>0.23</v>
      </c>
    </row>
    <row r="43" spans="1:18" ht="12.75">
      <c r="A43" s="6">
        <v>36</v>
      </c>
      <c r="B43" s="12" t="s">
        <v>94</v>
      </c>
      <c r="C43" s="32">
        <f t="shared" si="1"/>
        <v>0.46</v>
      </c>
      <c r="D43" s="34">
        <v>1</v>
      </c>
      <c r="E43" s="32">
        <f t="shared" si="1"/>
        <v>0.46</v>
      </c>
      <c r="F43" s="34">
        <v>1</v>
      </c>
      <c r="G43" s="68">
        <f t="shared" si="2"/>
        <v>0.046000000000000006</v>
      </c>
      <c r="H43" s="8"/>
      <c r="I43" s="6"/>
      <c r="J43" s="8"/>
      <c r="K43" s="6"/>
      <c r="L43" s="20"/>
      <c r="M43" s="9"/>
      <c r="N43" s="9"/>
      <c r="O43" s="9"/>
      <c r="P43" s="9"/>
      <c r="Q43" s="9"/>
      <c r="R43" s="5">
        <f t="shared" si="0"/>
        <v>0.46</v>
      </c>
    </row>
    <row r="44" spans="1:18" ht="12.75">
      <c r="A44" s="6">
        <v>37</v>
      </c>
      <c r="B44" s="12" t="s">
        <v>95</v>
      </c>
      <c r="C44" s="32">
        <f t="shared" si="1"/>
        <v>0.46</v>
      </c>
      <c r="D44" s="34">
        <v>1</v>
      </c>
      <c r="E44" s="32">
        <f t="shared" si="1"/>
        <v>0.46</v>
      </c>
      <c r="F44" s="34">
        <v>1</v>
      </c>
      <c r="G44" s="68">
        <f t="shared" si="2"/>
        <v>0.046000000000000006</v>
      </c>
      <c r="H44" s="8"/>
      <c r="I44" s="6"/>
      <c r="J44" s="8"/>
      <c r="K44" s="6"/>
      <c r="L44" s="20"/>
      <c r="M44" s="9"/>
      <c r="N44" s="9"/>
      <c r="O44" s="9"/>
      <c r="P44" s="9"/>
      <c r="Q44" s="9"/>
      <c r="R44" s="5">
        <f t="shared" si="0"/>
        <v>0.46</v>
      </c>
    </row>
    <row r="45" spans="1:18" ht="12.75">
      <c r="A45" s="6">
        <v>38</v>
      </c>
      <c r="B45" s="12" t="s">
        <v>113</v>
      </c>
      <c r="C45" s="32">
        <f t="shared" si="1"/>
        <v>0.46</v>
      </c>
      <c r="D45" s="34">
        <v>1</v>
      </c>
      <c r="E45" s="32">
        <f t="shared" si="1"/>
        <v>0.46</v>
      </c>
      <c r="F45" s="34">
        <v>1</v>
      </c>
      <c r="G45" s="68">
        <f t="shared" si="2"/>
        <v>0.046000000000000006</v>
      </c>
      <c r="H45" s="8"/>
      <c r="I45" s="6"/>
      <c r="J45" s="8"/>
      <c r="K45" s="6"/>
      <c r="L45" s="20"/>
      <c r="M45" s="9"/>
      <c r="N45" s="9"/>
      <c r="O45" s="9"/>
      <c r="P45" s="9"/>
      <c r="Q45" s="9"/>
      <c r="R45" s="5">
        <f t="shared" si="0"/>
        <v>0.46</v>
      </c>
    </row>
    <row r="46" spans="1:18" ht="12.75">
      <c r="A46" s="6">
        <v>39</v>
      </c>
      <c r="B46" s="12" t="s">
        <v>112</v>
      </c>
      <c r="C46" s="32">
        <f t="shared" si="1"/>
        <v>0.46</v>
      </c>
      <c r="D46" s="34">
        <v>1</v>
      </c>
      <c r="E46" s="32">
        <f t="shared" si="1"/>
        <v>0.46</v>
      </c>
      <c r="F46" s="34">
        <v>1</v>
      </c>
      <c r="G46" s="68">
        <f t="shared" si="2"/>
        <v>0.046000000000000006</v>
      </c>
      <c r="H46" s="8"/>
      <c r="I46" s="6"/>
      <c r="J46" s="8"/>
      <c r="K46" s="6"/>
      <c r="L46" s="20"/>
      <c r="M46" s="9"/>
      <c r="N46" s="9"/>
      <c r="O46" s="9"/>
      <c r="P46" s="9"/>
      <c r="Q46" s="9"/>
      <c r="R46" s="5">
        <f t="shared" si="0"/>
        <v>0.46</v>
      </c>
    </row>
    <row r="47" spans="1:18" ht="12.75">
      <c r="A47" s="6">
        <v>40</v>
      </c>
      <c r="B47" s="12" t="s">
        <v>96</v>
      </c>
      <c r="C47" s="32">
        <f t="shared" si="1"/>
        <v>0.46</v>
      </c>
      <c r="D47" s="34">
        <v>1</v>
      </c>
      <c r="E47" s="32">
        <f t="shared" si="1"/>
        <v>0.46</v>
      </c>
      <c r="F47" s="34">
        <v>1</v>
      </c>
      <c r="G47" s="68">
        <f t="shared" si="2"/>
        <v>0.046000000000000006</v>
      </c>
      <c r="H47" s="8"/>
      <c r="I47" s="6"/>
      <c r="J47" s="8"/>
      <c r="K47" s="6"/>
      <c r="L47" s="20"/>
      <c r="M47" s="9"/>
      <c r="N47" s="9"/>
      <c r="O47" s="9"/>
      <c r="P47" s="9"/>
      <c r="Q47" s="9"/>
      <c r="R47" s="5">
        <f t="shared" si="0"/>
        <v>0.46</v>
      </c>
    </row>
    <row r="48" spans="1:18" ht="12.75">
      <c r="A48" s="6">
        <v>41</v>
      </c>
      <c r="B48" s="12" t="s">
        <v>97</v>
      </c>
      <c r="C48" s="32">
        <f t="shared" si="1"/>
        <v>0.46</v>
      </c>
      <c r="D48" s="34">
        <v>1</v>
      </c>
      <c r="E48" s="32">
        <f t="shared" si="1"/>
        <v>0.46</v>
      </c>
      <c r="F48" s="34">
        <v>1</v>
      </c>
      <c r="G48" s="68">
        <f t="shared" si="2"/>
        <v>0.046000000000000006</v>
      </c>
      <c r="H48" s="8"/>
      <c r="I48" s="6"/>
      <c r="J48" s="8"/>
      <c r="K48" s="6"/>
      <c r="L48" s="20"/>
      <c r="M48" s="9"/>
      <c r="N48" s="9"/>
      <c r="O48" s="9"/>
      <c r="P48" s="9"/>
      <c r="Q48" s="9"/>
      <c r="R48" s="5">
        <f t="shared" si="0"/>
        <v>0.46</v>
      </c>
    </row>
    <row r="49" spans="1:18" ht="12.75">
      <c r="A49" s="6">
        <v>42</v>
      </c>
      <c r="B49" s="12" t="s">
        <v>98</v>
      </c>
      <c r="C49" s="32">
        <f t="shared" si="1"/>
        <v>0.23</v>
      </c>
      <c r="D49" s="34">
        <v>0.5</v>
      </c>
      <c r="E49" s="32">
        <f t="shared" si="1"/>
        <v>0.23</v>
      </c>
      <c r="F49" s="34">
        <v>0.5</v>
      </c>
      <c r="G49" s="68">
        <f t="shared" si="2"/>
        <v>0.023000000000000003</v>
      </c>
      <c r="H49" s="8"/>
      <c r="I49" s="6"/>
      <c r="J49" s="8"/>
      <c r="K49" s="6"/>
      <c r="L49" s="20"/>
      <c r="M49" s="9"/>
      <c r="N49" s="9"/>
      <c r="O49" s="9"/>
      <c r="P49" s="9"/>
      <c r="Q49" s="9"/>
      <c r="R49" s="5">
        <f t="shared" si="0"/>
        <v>0.23</v>
      </c>
    </row>
    <row r="50" spans="1:18" ht="12.75">
      <c r="A50" s="6">
        <v>43</v>
      </c>
      <c r="B50" s="12" t="s">
        <v>99</v>
      </c>
      <c r="C50" s="32">
        <f t="shared" si="1"/>
        <v>0.46</v>
      </c>
      <c r="D50" s="34">
        <v>1</v>
      </c>
      <c r="E50" s="32">
        <f t="shared" si="1"/>
        <v>0.46</v>
      </c>
      <c r="F50" s="34">
        <v>1</v>
      </c>
      <c r="G50" s="68">
        <f t="shared" si="2"/>
        <v>0.046000000000000006</v>
      </c>
      <c r="H50" s="8"/>
      <c r="I50" s="6"/>
      <c r="J50" s="8"/>
      <c r="K50" s="6"/>
      <c r="L50" s="20"/>
      <c r="M50" s="9"/>
      <c r="N50" s="9"/>
      <c r="O50" s="9"/>
      <c r="P50" s="9"/>
      <c r="Q50" s="9"/>
      <c r="R50" s="5">
        <f t="shared" si="0"/>
        <v>0.46</v>
      </c>
    </row>
    <row r="51" spans="1:18" ht="12.75">
      <c r="A51" s="6">
        <v>44</v>
      </c>
      <c r="B51" s="12" t="s">
        <v>100</v>
      </c>
      <c r="C51" s="32">
        <f t="shared" si="1"/>
        <v>0.46</v>
      </c>
      <c r="D51" s="34">
        <v>1</v>
      </c>
      <c r="E51" s="32">
        <f t="shared" si="1"/>
        <v>0.46</v>
      </c>
      <c r="F51" s="34">
        <v>1</v>
      </c>
      <c r="G51" s="68">
        <f t="shared" si="2"/>
        <v>0.046000000000000006</v>
      </c>
      <c r="H51" s="8"/>
      <c r="I51" s="6"/>
      <c r="J51" s="8"/>
      <c r="K51" s="6"/>
      <c r="L51" s="20"/>
      <c r="M51" s="9"/>
      <c r="N51" s="9"/>
      <c r="O51" s="9"/>
      <c r="P51" s="9"/>
      <c r="Q51" s="9"/>
      <c r="R51" s="5">
        <f t="shared" si="0"/>
        <v>0.46</v>
      </c>
    </row>
    <row r="52" spans="1:18" ht="12.75">
      <c r="A52" s="6">
        <v>45</v>
      </c>
      <c r="B52" s="12" t="s">
        <v>111</v>
      </c>
      <c r="C52" s="32">
        <f t="shared" si="1"/>
        <v>0.46</v>
      </c>
      <c r="D52" s="34">
        <v>1</v>
      </c>
      <c r="E52" s="32">
        <f t="shared" si="1"/>
        <v>0.46</v>
      </c>
      <c r="F52" s="34">
        <v>1</v>
      </c>
      <c r="G52" s="68">
        <f t="shared" si="2"/>
        <v>0.046000000000000006</v>
      </c>
      <c r="H52" s="8"/>
      <c r="I52" s="6"/>
      <c r="J52" s="8"/>
      <c r="K52" s="6"/>
      <c r="L52" s="20"/>
      <c r="M52" s="9"/>
      <c r="N52" s="9"/>
      <c r="O52" s="9"/>
      <c r="P52" s="9"/>
      <c r="Q52" s="9"/>
      <c r="R52" s="5">
        <f t="shared" si="0"/>
        <v>0.46</v>
      </c>
    </row>
    <row r="53" spans="1:18" ht="12.75">
      <c r="A53" s="6">
        <v>46</v>
      </c>
      <c r="B53" s="12" t="s">
        <v>101</v>
      </c>
      <c r="C53" s="32">
        <f t="shared" si="1"/>
        <v>0.46</v>
      </c>
      <c r="D53" s="34">
        <v>1</v>
      </c>
      <c r="E53" s="32">
        <f t="shared" si="1"/>
        <v>0.46</v>
      </c>
      <c r="F53" s="34">
        <v>1</v>
      </c>
      <c r="G53" s="68">
        <f t="shared" si="2"/>
        <v>0.046000000000000006</v>
      </c>
      <c r="H53" s="8"/>
      <c r="I53" s="6"/>
      <c r="J53" s="8"/>
      <c r="K53" s="6"/>
      <c r="L53" s="20"/>
      <c r="M53" s="9"/>
      <c r="N53" s="9"/>
      <c r="O53" s="9"/>
      <c r="P53" s="9"/>
      <c r="Q53" s="9"/>
      <c r="R53" s="5">
        <f t="shared" si="0"/>
        <v>0.46</v>
      </c>
    </row>
    <row r="54" spans="1:18" ht="12.75">
      <c r="A54" s="6">
        <v>47</v>
      </c>
      <c r="B54" s="12" t="s">
        <v>102</v>
      </c>
      <c r="C54" s="32">
        <f t="shared" si="1"/>
        <v>0.46</v>
      </c>
      <c r="D54" s="34">
        <v>1</v>
      </c>
      <c r="E54" s="32">
        <f t="shared" si="1"/>
        <v>0.46</v>
      </c>
      <c r="F54" s="34">
        <v>1</v>
      </c>
      <c r="G54" s="68">
        <f t="shared" si="2"/>
        <v>0.046000000000000006</v>
      </c>
      <c r="H54" s="8"/>
      <c r="I54" s="6"/>
      <c r="J54" s="8"/>
      <c r="K54" s="6"/>
      <c r="L54" s="20"/>
      <c r="M54" s="9"/>
      <c r="N54" s="9"/>
      <c r="O54" s="9"/>
      <c r="P54" s="9"/>
      <c r="Q54" s="9"/>
      <c r="R54" s="5">
        <f t="shared" si="0"/>
        <v>0.46</v>
      </c>
    </row>
    <row r="55" spans="1:18" ht="12.75">
      <c r="A55" s="6">
        <v>48</v>
      </c>
      <c r="B55" s="59" t="s">
        <v>103</v>
      </c>
      <c r="C55" s="32">
        <f>D55*0.46</f>
        <v>0.92</v>
      </c>
      <c r="D55" s="34">
        <v>2</v>
      </c>
      <c r="E55" s="32">
        <f>F55*0.46</f>
        <v>0.92</v>
      </c>
      <c r="F55" s="34">
        <v>2</v>
      </c>
      <c r="G55" s="68">
        <f t="shared" si="2"/>
        <v>0.09200000000000001</v>
      </c>
      <c r="H55" s="8"/>
      <c r="I55" s="6"/>
      <c r="J55" s="8"/>
      <c r="K55" s="6"/>
      <c r="L55" s="20"/>
      <c r="M55" s="9"/>
      <c r="N55" s="9"/>
      <c r="O55" s="9"/>
      <c r="P55" s="9"/>
      <c r="Q55" s="9"/>
      <c r="R55" s="5">
        <f t="shared" si="0"/>
        <v>0.92</v>
      </c>
    </row>
    <row r="56" spans="1:18" s="26" customFormat="1" ht="12.75">
      <c r="A56" s="66"/>
      <c r="B56" s="60" t="s">
        <v>14</v>
      </c>
      <c r="C56" s="58">
        <f aca="true" t="shared" si="3" ref="C56:L56">SUM(C8:C55)</f>
        <v>35.42000000000003</v>
      </c>
      <c r="D56" s="23">
        <f t="shared" si="3"/>
        <v>77</v>
      </c>
      <c r="E56" s="11">
        <f t="shared" si="3"/>
        <v>35.42000000000003</v>
      </c>
      <c r="F56" s="23">
        <f t="shared" si="3"/>
        <v>77</v>
      </c>
      <c r="G56" s="23">
        <f t="shared" si="3"/>
        <v>3.5419999999999954</v>
      </c>
      <c r="H56" s="23">
        <f t="shared" si="3"/>
        <v>20</v>
      </c>
      <c r="I56" s="22">
        <f t="shared" si="3"/>
        <v>5</v>
      </c>
      <c r="J56" s="23">
        <f t="shared" si="3"/>
        <v>4</v>
      </c>
      <c r="K56" s="22">
        <f t="shared" si="3"/>
        <v>1</v>
      </c>
      <c r="L56" s="22">
        <f t="shared" si="3"/>
        <v>0.6</v>
      </c>
      <c r="M56" s="23">
        <v>0</v>
      </c>
      <c r="N56" s="22">
        <v>0</v>
      </c>
      <c r="O56" s="23">
        <f>SUM(O8:O55)</f>
        <v>0.7</v>
      </c>
      <c r="P56" s="22">
        <f>SUM(P8:P55)</f>
        <v>5</v>
      </c>
      <c r="Q56" s="22">
        <f>SUM(Q8:Q55)</f>
        <v>0.16</v>
      </c>
      <c r="R56" s="11">
        <f>SUM(R8:R55)</f>
        <v>40.120000000000026</v>
      </c>
    </row>
    <row r="57" spans="1:12" s="40" customFormat="1" ht="12.75">
      <c r="A57" s="37"/>
      <c r="B57" s="38"/>
      <c r="C57" s="39"/>
      <c r="E57" s="39"/>
      <c r="L57" s="42"/>
    </row>
    <row r="58" spans="1:17" s="40" customFormat="1" ht="12.75">
      <c r="A58" s="37"/>
      <c r="B58" s="38"/>
      <c r="C58" s="39"/>
      <c r="E58" s="39"/>
      <c r="L58" s="42"/>
      <c r="Q58" s="46">
        <f>G56+L56+Q56</f>
        <v>4.301999999999995</v>
      </c>
    </row>
    <row r="59" spans="1:18" s="40" customFormat="1" ht="12.75">
      <c r="A59" s="37"/>
      <c r="B59" s="38"/>
      <c r="C59" s="39"/>
      <c r="E59" s="39"/>
      <c r="L59" s="42"/>
      <c r="R59" s="39"/>
    </row>
    <row r="60" spans="1:12" s="40" customFormat="1" ht="12.75">
      <c r="A60" s="37"/>
      <c r="B60" s="38"/>
      <c r="C60" s="39"/>
      <c r="E60" s="39"/>
      <c r="L60" s="42"/>
    </row>
    <row r="61" spans="1:12" s="40" customFormat="1" ht="12.75">
      <c r="A61" s="37"/>
      <c r="B61" s="38"/>
      <c r="C61" s="39"/>
      <c r="E61" s="39"/>
      <c r="H61" s="41"/>
      <c r="I61" s="42"/>
      <c r="J61" s="43"/>
      <c r="K61" s="44"/>
      <c r="L61" s="42"/>
    </row>
    <row r="62" spans="1:12" s="40" customFormat="1" ht="12">
      <c r="A62" s="37"/>
      <c r="B62" s="45"/>
      <c r="C62" s="39"/>
      <c r="E62" s="39"/>
      <c r="G62" s="39"/>
      <c r="H62" s="43"/>
      <c r="I62" s="42"/>
      <c r="J62" s="43"/>
      <c r="K62" s="44"/>
      <c r="L62" s="42"/>
    </row>
    <row r="63" spans="1:12" s="40" customFormat="1" ht="12">
      <c r="A63" s="37"/>
      <c r="B63" s="45"/>
      <c r="C63" s="39"/>
      <c r="E63" s="39"/>
      <c r="H63" s="43"/>
      <c r="I63" s="42"/>
      <c r="J63" s="46"/>
      <c r="K63" s="47"/>
      <c r="L63" s="42"/>
    </row>
    <row r="64" spans="1:12" s="40" customFormat="1" ht="12">
      <c r="A64" s="37"/>
      <c r="B64" s="45"/>
      <c r="H64" s="43"/>
      <c r="I64" s="42"/>
      <c r="J64" s="46"/>
      <c r="K64" s="47"/>
      <c r="L64" s="42"/>
    </row>
    <row r="65" spans="1:12" s="40" customFormat="1" ht="12">
      <c r="A65" s="37"/>
      <c r="B65" s="45"/>
      <c r="H65" s="43"/>
      <c r="I65" s="42"/>
      <c r="J65" s="46"/>
      <c r="K65" s="47"/>
      <c r="L65" s="42"/>
    </row>
    <row r="66" spans="1:12" s="40" customFormat="1" ht="12">
      <c r="A66" s="37"/>
      <c r="B66" s="45"/>
      <c r="H66" s="43"/>
      <c r="I66" s="42"/>
      <c r="J66" s="43"/>
      <c r="K66" s="44"/>
      <c r="L66" s="42"/>
    </row>
    <row r="67" spans="1:12" s="40" customFormat="1" ht="12">
      <c r="A67" s="37"/>
      <c r="B67" s="45"/>
      <c r="H67" s="43"/>
      <c r="I67" s="42"/>
      <c r="J67" s="46"/>
      <c r="K67" s="47"/>
      <c r="L67" s="42"/>
    </row>
    <row r="68" spans="1:12" s="40" customFormat="1" ht="12">
      <c r="A68" s="37"/>
      <c r="B68" s="45"/>
      <c r="H68" s="43"/>
      <c r="I68" s="42"/>
      <c r="J68" s="46"/>
      <c r="L68" s="42"/>
    </row>
    <row r="69" spans="1:12" s="40" customFormat="1" ht="12">
      <c r="A69" s="37"/>
      <c r="B69" s="45"/>
      <c r="H69" s="43"/>
      <c r="I69" s="42"/>
      <c r="J69" s="46"/>
      <c r="L69" s="42"/>
    </row>
    <row r="70" spans="1:12" s="40" customFormat="1" ht="12">
      <c r="A70" s="37"/>
      <c r="B70" s="45"/>
      <c r="H70" s="43"/>
      <c r="I70" s="42"/>
      <c r="J70" s="46"/>
      <c r="L70" s="42"/>
    </row>
    <row r="71" spans="1:12" s="40" customFormat="1" ht="12">
      <c r="A71" s="37"/>
      <c r="B71" s="45"/>
      <c r="H71" s="43"/>
      <c r="I71" s="42"/>
      <c r="J71" s="46"/>
      <c r="L71" s="42"/>
    </row>
    <row r="72" spans="1:12" s="40" customFormat="1" ht="12">
      <c r="A72" s="37"/>
      <c r="B72" s="45"/>
      <c r="H72" s="43"/>
      <c r="I72" s="42"/>
      <c r="J72" s="46"/>
      <c r="L72" s="42"/>
    </row>
    <row r="73" spans="1:12" s="40" customFormat="1" ht="12">
      <c r="A73" s="37"/>
      <c r="B73" s="45"/>
      <c r="H73" s="43"/>
      <c r="I73" s="42"/>
      <c r="J73" s="46"/>
      <c r="L73" s="42"/>
    </row>
    <row r="74" spans="1:12" s="40" customFormat="1" ht="12">
      <c r="A74" s="37"/>
      <c r="B74" s="45"/>
      <c r="C74" s="48"/>
      <c r="D74" s="48"/>
      <c r="E74" s="48"/>
      <c r="F74" s="48"/>
      <c r="H74" s="43"/>
      <c r="I74" s="42"/>
      <c r="J74" s="46"/>
      <c r="L74" s="42"/>
    </row>
    <row r="75" spans="1:14" s="49" customFormat="1" ht="12">
      <c r="A75" s="127"/>
      <c r="B75" s="127"/>
      <c r="C75" s="48"/>
      <c r="D75" s="48"/>
      <c r="E75" s="48"/>
      <c r="F75" s="48"/>
      <c r="H75" s="52"/>
      <c r="I75" s="48"/>
      <c r="J75" s="51"/>
      <c r="K75" s="53"/>
      <c r="L75" s="48"/>
      <c r="M75" s="51"/>
      <c r="N75" s="53"/>
    </row>
    <row r="76" spans="2:12" s="40" customFormat="1" ht="12">
      <c r="B76" s="57"/>
      <c r="L76" s="42"/>
    </row>
    <row r="77" spans="2:12" s="40" customFormat="1" ht="12">
      <c r="B77" s="57"/>
      <c r="L77" s="42"/>
    </row>
    <row r="78" spans="2:12" s="40" customFormat="1" ht="12">
      <c r="B78" s="57"/>
      <c r="L78" s="42"/>
    </row>
    <row r="79" spans="2:12" s="40" customFormat="1" ht="12">
      <c r="B79" s="57"/>
      <c r="L79" s="63"/>
    </row>
    <row r="80" spans="2:12" s="40" customFormat="1" ht="12">
      <c r="B80" s="57"/>
      <c r="L80" s="42"/>
    </row>
    <row r="81" spans="2:12" s="40" customFormat="1" ht="12">
      <c r="B81" s="57"/>
      <c r="L81" s="42"/>
    </row>
    <row r="82" spans="2:12" s="40" customFormat="1" ht="12">
      <c r="B82" s="57"/>
      <c r="L82" s="42"/>
    </row>
    <row r="83" spans="2:12" s="40" customFormat="1" ht="12">
      <c r="B83" s="57"/>
      <c r="L83" s="42"/>
    </row>
    <row r="84" spans="2:12" s="40" customFormat="1" ht="12">
      <c r="B84" s="57"/>
      <c r="L84" s="42"/>
    </row>
    <row r="85" spans="2:12" s="40" customFormat="1" ht="12">
      <c r="B85" s="57"/>
      <c r="L85" s="42"/>
    </row>
    <row r="86" spans="2:12" s="40" customFormat="1" ht="12">
      <c r="B86" s="57"/>
      <c r="L86" s="42"/>
    </row>
    <row r="87" spans="2:12" s="40" customFormat="1" ht="12">
      <c r="B87" s="57"/>
      <c r="L87" s="42"/>
    </row>
    <row r="88" spans="2:12" s="40" customFormat="1" ht="12">
      <c r="B88" s="57"/>
      <c r="L88" s="42"/>
    </row>
    <row r="89" spans="2:12" s="40" customFormat="1" ht="12">
      <c r="B89" s="57"/>
      <c r="L89" s="42"/>
    </row>
    <row r="90" spans="2:12" s="40" customFormat="1" ht="12">
      <c r="B90" s="57"/>
      <c r="L90" s="42"/>
    </row>
    <row r="91" spans="2:12" s="40" customFormat="1" ht="12">
      <c r="B91" s="57"/>
      <c r="L91" s="42"/>
    </row>
    <row r="92" spans="2:12" s="40" customFormat="1" ht="12">
      <c r="B92" s="57"/>
      <c r="L92" s="42"/>
    </row>
    <row r="93" spans="2:12" s="40" customFormat="1" ht="12">
      <c r="B93" s="57"/>
      <c r="L93" s="42"/>
    </row>
    <row r="94" spans="2:12" s="40" customFormat="1" ht="12">
      <c r="B94" s="57"/>
      <c r="L94" s="42"/>
    </row>
    <row r="95" spans="2:12" s="40" customFormat="1" ht="12">
      <c r="B95" s="57"/>
      <c r="L95" s="42"/>
    </row>
    <row r="96" spans="2:12" s="40" customFormat="1" ht="12">
      <c r="B96" s="57"/>
      <c r="L96" s="42"/>
    </row>
    <row r="97" spans="2:12" s="40" customFormat="1" ht="12">
      <c r="B97" s="57"/>
      <c r="L97" s="42"/>
    </row>
    <row r="98" spans="2:12" s="40" customFormat="1" ht="12">
      <c r="B98" s="57"/>
      <c r="L98" s="42"/>
    </row>
    <row r="99" spans="2:12" s="40" customFormat="1" ht="12">
      <c r="B99" s="57"/>
      <c r="L99" s="42"/>
    </row>
    <row r="100" spans="2:12" s="40" customFormat="1" ht="12">
      <c r="B100" s="57"/>
      <c r="L100" s="42"/>
    </row>
    <row r="101" spans="2:12" s="40" customFormat="1" ht="12">
      <c r="B101" s="57"/>
      <c r="L101" s="42"/>
    </row>
    <row r="102" spans="2:12" s="40" customFormat="1" ht="12">
      <c r="B102" s="57"/>
      <c r="L102" s="42"/>
    </row>
    <row r="103" spans="2:12" s="40" customFormat="1" ht="12">
      <c r="B103" s="57"/>
      <c r="L103" s="42"/>
    </row>
    <row r="104" spans="2:12" s="40" customFormat="1" ht="12">
      <c r="B104" s="57"/>
      <c r="L104" s="42"/>
    </row>
    <row r="105" spans="2:12" s="40" customFormat="1" ht="12">
      <c r="B105" s="57"/>
      <c r="L105" s="42"/>
    </row>
    <row r="106" spans="2:12" s="40" customFormat="1" ht="12">
      <c r="B106" s="57"/>
      <c r="L106" s="42"/>
    </row>
    <row r="107" spans="2:12" s="40" customFormat="1" ht="12">
      <c r="B107" s="57"/>
      <c r="L107" s="42"/>
    </row>
    <row r="108" spans="2:12" s="40" customFormat="1" ht="12">
      <c r="B108" s="57"/>
      <c r="L108" s="42"/>
    </row>
    <row r="109" spans="2:12" s="40" customFormat="1" ht="12">
      <c r="B109" s="57"/>
      <c r="L109" s="42"/>
    </row>
    <row r="110" spans="2:12" s="40" customFormat="1" ht="12">
      <c r="B110" s="57"/>
      <c r="L110" s="42"/>
    </row>
    <row r="111" spans="2:12" s="40" customFormat="1" ht="12">
      <c r="B111" s="57"/>
      <c r="L111" s="42"/>
    </row>
    <row r="112" spans="2:12" s="40" customFormat="1" ht="12">
      <c r="B112" s="57"/>
      <c r="L112" s="42"/>
    </row>
    <row r="113" spans="2:12" s="40" customFormat="1" ht="12">
      <c r="B113" s="57"/>
      <c r="L113" s="42"/>
    </row>
    <row r="114" spans="2:12" s="40" customFormat="1" ht="12">
      <c r="B114" s="57"/>
      <c r="L114" s="42"/>
    </row>
    <row r="115" spans="2:12" s="40" customFormat="1" ht="12">
      <c r="B115" s="57"/>
      <c r="L115" s="42"/>
    </row>
    <row r="116" spans="2:12" s="40" customFormat="1" ht="12">
      <c r="B116" s="57"/>
      <c r="L116" s="42"/>
    </row>
    <row r="117" spans="2:12" s="40" customFormat="1" ht="12">
      <c r="B117" s="57"/>
      <c r="L117" s="42"/>
    </row>
    <row r="118" spans="2:12" s="40" customFormat="1" ht="12">
      <c r="B118" s="57"/>
      <c r="L118" s="42"/>
    </row>
    <row r="119" spans="2:12" s="40" customFormat="1" ht="12">
      <c r="B119" s="57"/>
      <c r="L119" s="42"/>
    </row>
    <row r="120" spans="2:12" s="40" customFormat="1" ht="12">
      <c r="B120" s="57"/>
      <c r="L120" s="42"/>
    </row>
    <row r="121" spans="2:12" s="40" customFormat="1" ht="12">
      <c r="B121" s="57"/>
      <c r="L121" s="42"/>
    </row>
    <row r="122" spans="2:12" s="40" customFormat="1" ht="12">
      <c r="B122" s="57"/>
      <c r="L122" s="42"/>
    </row>
    <row r="123" spans="2:12" s="40" customFormat="1" ht="12">
      <c r="B123" s="57"/>
      <c r="L123" s="42"/>
    </row>
    <row r="124" spans="2:12" s="40" customFormat="1" ht="12">
      <c r="B124" s="57"/>
      <c r="L124" s="42"/>
    </row>
    <row r="125" spans="2:12" s="40" customFormat="1" ht="12">
      <c r="B125" s="57"/>
      <c r="L125" s="42"/>
    </row>
    <row r="126" spans="2:12" s="40" customFormat="1" ht="12">
      <c r="B126" s="57"/>
      <c r="L126" s="42"/>
    </row>
    <row r="127" spans="2:12" s="40" customFormat="1" ht="12">
      <c r="B127" s="57"/>
      <c r="L127" s="42"/>
    </row>
    <row r="128" spans="2:12" s="40" customFormat="1" ht="12">
      <c r="B128" s="57"/>
      <c r="L128" s="42"/>
    </row>
    <row r="129" spans="2:12" s="40" customFormat="1" ht="12">
      <c r="B129" s="57"/>
      <c r="L129" s="42"/>
    </row>
    <row r="130" spans="2:12" s="40" customFormat="1" ht="12">
      <c r="B130" s="57"/>
      <c r="L130" s="42"/>
    </row>
    <row r="131" spans="2:12" s="40" customFormat="1" ht="12">
      <c r="B131" s="57"/>
      <c r="L131" s="42"/>
    </row>
    <row r="132" spans="2:12" s="40" customFormat="1" ht="12">
      <c r="B132" s="57"/>
      <c r="L132" s="42"/>
    </row>
    <row r="133" spans="2:12" s="40" customFormat="1" ht="12">
      <c r="B133" s="57"/>
      <c r="L133" s="42"/>
    </row>
    <row r="134" spans="2:12" s="40" customFormat="1" ht="12">
      <c r="B134" s="57"/>
      <c r="L134" s="42"/>
    </row>
    <row r="135" spans="2:12" s="40" customFormat="1" ht="12">
      <c r="B135" s="57"/>
      <c r="L135" s="42"/>
    </row>
    <row r="136" spans="2:12" s="40" customFormat="1" ht="12">
      <c r="B136" s="57"/>
      <c r="L136" s="42"/>
    </row>
    <row r="137" spans="2:12" s="40" customFormat="1" ht="12">
      <c r="B137" s="57"/>
      <c r="L137" s="42"/>
    </row>
    <row r="138" spans="2:12" s="40" customFormat="1" ht="12">
      <c r="B138" s="57"/>
      <c r="L138" s="42"/>
    </row>
    <row r="139" spans="2:12" s="40" customFormat="1" ht="12">
      <c r="B139" s="57"/>
      <c r="L139" s="42"/>
    </row>
    <row r="140" spans="2:12" s="40" customFormat="1" ht="12">
      <c r="B140" s="57"/>
      <c r="L140" s="42"/>
    </row>
    <row r="141" spans="2:12" s="40" customFormat="1" ht="12">
      <c r="B141" s="57"/>
      <c r="L141" s="42"/>
    </row>
    <row r="142" spans="2:12" s="40" customFormat="1" ht="12">
      <c r="B142" s="57"/>
      <c r="L142" s="42"/>
    </row>
    <row r="143" spans="2:12" s="40" customFormat="1" ht="12">
      <c r="B143" s="57"/>
      <c r="L143" s="42"/>
    </row>
    <row r="144" spans="2:12" s="40" customFormat="1" ht="12">
      <c r="B144" s="57"/>
      <c r="L144" s="42"/>
    </row>
    <row r="145" spans="2:12" s="40" customFormat="1" ht="12">
      <c r="B145" s="57"/>
      <c r="L145" s="42"/>
    </row>
    <row r="146" spans="2:12" s="40" customFormat="1" ht="12">
      <c r="B146" s="57"/>
      <c r="L146" s="42"/>
    </row>
    <row r="147" spans="2:12" s="40" customFormat="1" ht="12">
      <c r="B147" s="57"/>
      <c r="L147" s="42"/>
    </row>
    <row r="148" spans="2:12" s="40" customFormat="1" ht="12">
      <c r="B148" s="57"/>
      <c r="L148" s="42"/>
    </row>
    <row r="149" spans="2:12" s="40" customFormat="1" ht="12">
      <c r="B149" s="57"/>
      <c r="L149" s="42"/>
    </row>
    <row r="150" spans="2:12" s="40" customFormat="1" ht="12">
      <c r="B150" s="57"/>
      <c r="L150" s="42"/>
    </row>
    <row r="151" spans="2:12" s="40" customFormat="1" ht="12">
      <c r="B151" s="57"/>
      <c r="L151" s="42"/>
    </row>
    <row r="152" spans="2:12" s="40" customFormat="1" ht="12">
      <c r="B152" s="57"/>
      <c r="L152" s="42"/>
    </row>
    <row r="153" spans="2:12" s="40" customFormat="1" ht="12">
      <c r="B153" s="57"/>
      <c r="L153" s="42"/>
    </row>
    <row r="154" spans="2:12" s="40" customFormat="1" ht="12">
      <c r="B154" s="57"/>
      <c r="L154" s="42"/>
    </row>
    <row r="155" spans="2:12" s="40" customFormat="1" ht="12">
      <c r="B155" s="57"/>
      <c r="L155" s="42"/>
    </row>
    <row r="156" spans="2:12" s="40" customFormat="1" ht="12">
      <c r="B156" s="57"/>
      <c r="L156" s="42"/>
    </row>
    <row r="157" spans="2:12" s="40" customFormat="1" ht="12">
      <c r="B157" s="57"/>
      <c r="L157" s="42"/>
    </row>
    <row r="158" spans="2:12" s="40" customFormat="1" ht="12">
      <c r="B158" s="57"/>
      <c r="L158" s="42"/>
    </row>
    <row r="159" spans="2:12" s="40" customFormat="1" ht="12">
      <c r="B159" s="57"/>
      <c r="L159" s="42"/>
    </row>
    <row r="160" spans="2:12" s="40" customFormat="1" ht="12">
      <c r="B160" s="57"/>
      <c r="L160" s="42"/>
    </row>
    <row r="161" spans="2:12" s="40" customFormat="1" ht="12">
      <c r="B161" s="57"/>
      <c r="L161" s="42"/>
    </row>
    <row r="162" spans="2:12" s="40" customFormat="1" ht="12">
      <c r="B162" s="57"/>
      <c r="L162" s="42"/>
    </row>
    <row r="163" spans="2:12" s="40" customFormat="1" ht="12">
      <c r="B163" s="57"/>
      <c r="L163" s="42"/>
    </row>
    <row r="164" spans="2:12" s="40" customFormat="1" ht="12">
      <c r="B164" s="57"/>
      <c r="L164" s="42"/>
    </row>
    <row r="165" spans="2:12" s="40" customFormat="1" ht="12">
      <c r="B165" s="57"/>
      <c r="L165" s="42"/>
    </row>
    <row r="166" spans="2:12" s="40" customFormat="1" ht="12">
      <c r="B166" s="57"/>
      <c r="L166" s="42"/>
    </row>
    <row r="167" spans="2:12" s="40" customFormat="1" ht="12">
      <c r="B167" s="57"/>
      <c r="L167" s="42"/>
    </row>
    <row r="168" spans="2:12" s="40" customFormat="1" ht="12">
      <c r="B168" s="57"/>
      <c r="L168" s="42"/>
    </row>
    <row r="169" spans="2:12" s="40" customFormat="1" ht="12">
      <c r="B169" s="57"/>
      <c r="L169" s="42"/>
    </row>
    <row r="170" spans="2:12" s="40" customFormat="1" ht="12">
      <c r="B170" s="57"/>
      <c r="L170" s="42"/>
    </row>
    <row r="171" spans="2:12" s="40" customFormat="1" ht="12">
      <c r="B171" s="57"/>
      <c r="L171" s="42"/>
    </row>
    <row r="172" spans="2:12" s="40" customFormat="1" ht="12">
      <c r="B172" s="57"/>
      <c r="L172" s="42"/>
    </row>
    <row r="173" spans="2:12" s="40" customFormat="1" ht="12">
      <c r="B173" s="57"/>
      <c r="L173" s="42"/>
    </row>
    <row r="174" spans="2:12" s="40" customFormat="1" ht="12">
      <c r="B174" s="57"/>
      <c r="L174" s="42"/>
    </row>
    <row r="175" spans="2:12" s="40" customFormat="1" ht="12">
      <c r="B175" s="57"/>
      <c r="L175" s="42"/>
    </row>
    <row r="176" spans="2:12" s="40" customFormat="1" ht="12">
      <c r="B176" s="57"/>
      <c r="L176" s="42"/>
    </row>
    <row r="177" spans="2:12" s="40" customFormat="1" ht="12">
      <c r="B177" s="57"/>
      <c r="L177" s="42"/>
    </row>
    <row r="178" spans="2:12" s="40" customFormat="1" ht="12">
      <c r="B178" s="57"/>
      <c r="L178" s="42"/>
    </row>
    <row r="179" spans="2:12" s="40" customFormat="1" ht="12">
      <c r="B179" s="57"/>
      <c r="L179" s="42"/>
    </row>
    <row r="180" spans="2:12" s="40" customFormat="1" ht="12">
      <c r="B180" s="57"/>
      <c r="L180" s="42"/>
    </row>
    <row r="181" spans="2:12" s="40" customFormat="1" ht="12">
      <c r="B181" s="57"/>
      <c r="L181" s="42"/>
    </row>
    <row r="182" spans="2:12" s="40" customFormat="1" ht="12">
      <c r="B182" s="57"/>
      <c r="L182" s="42"/>
    </row>
    <row r="183" spans="2:12" s="40" customFormat="1" ht="12">
      <c r="B183" s="57"/>
      <c r="L183" s="42"/>
    </row>
    <row r="184" spans="2:12" s="40" customFormat="1" ht="12">
      <c r="B184" s="57"/>
      <c r="L184" s="42"/>
    </row>
    <row r="185" spans="2:12" s="40" customFormat="1" ht="12">
      <c r="B185" s="57"/>
      <c r="L185" s="42"/>
    </row>
    <row r="186" spans="2:12" s="40" customFormat="1" ht="12">
      <c r="B186" s="57"/>
      <c r="L186" s="42"/>
    </row>
    <row r="187" spans="2:12" s="40" customFormat="1" ht="12">
      <c r="B187" s="57"/>
      <c r="L187" s="42"/>
    </row>
    <row r="188" spans="2:12" s="40" customFormat="1" ht="12">
      <c r="B188" s="57"/>
      <c r="L188" s="42"/>
    </row>
    <row r="189" spans="2:12" s="40" customFormat="1" ht="12">
      <c r="B189" s="57"/>
      <c r="L189" s="42"/>
    </row>
    <row r="190" spans="2:12" s="40" customFormat="1" ht="12">
      <c r="B190" s="57"/>
      <c r="L190" s="42"/>
    </row>
    <row r="191" spans="2:12" s="40" customFormat="1" ht="12">
      <c r="B191" s="57"/>
      <c r="L191" s="42"/>
    </row>
    <row r="192" spans="2:12" s="40" customFormat="1" ht="12">
      <c r="B192" s="57"/>
      <c r="L192" s="42"/>
    </row>
    <row r="193" spans="2:12" s="40" customFormat="1" ht="12">
      <c r="B193" s="57"/>
      <c r="L193" s="42"/>
    </row>
    <row r="194" spans="2:12" s="40" customFormat="1" ht="12">
      <c r="B194" s="57"/>
      <c r="L194" s="42"/>
    </row>
    <row r="195" spans="2:12" s="40" customFormat="1" ht="12">
      <c r="B195" s="57"/>
      <c r="L195" s="42"/>
    </row>
    <row r="196" spans="2:12" s="40" customFormat="1" ht="12">
      <c r="B196" s="57"/>
      <c r="L196" s="42"/>
    </row>
    <row r="197" spans="2:12" s="40" customFormat="1" ht="12">
      <c r="B197" s="57"/>
      <c r="L197" s="42"/>
    </row>
    <row r="198" spans="2:12" s="40" customFormat="1" ht="12">
      <c r="B198" s="57"/>
      <c r="L198" s="42"/>
    </row>
    <row r="199" spans="2:12" s="40" customFormat="1" ht="12">
      <c r="B199" s="57"/>
      <c r="L199" s="42"/>
    </row>
  </sheetData>
  <sheetProtection/>
  <mergeCells count="19">
    <mergeCell ref="A5:A7"/>
    <mergeCell ref="B5:B7"/>
    <mergeCell ref="C5:G5"/>
    <mergeCell ref="H5:L5"/>
    <mergeCell ref="M5:Q5"/>
    <mergeCell ref="L6:L7"/>
    <mergeCell ref="G6:G7"/>
    <mergeCell ref="H6:I6"/>
    <mergeCell ref="J6:K6"/>
    <mergeCell ref="A75:B75"/>
    <mergeCell ref="A2:X2"/>
    <mergeCell ref="A3:X3"/>
    <mergeCell ref="A1:X1"/>
    <mergeCell ref="M6:N6"/>
    <mergeCell ref="O6:P6"/>
    <mergeCell ref="Q6:Q7"/>
    <mergeCell ref="R5:R7"/>
    <mergeCell ref="C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L329"/>
  <sheetViews>
    <sheetView tabSelected="1" zoomScalePageLayoutView="0" workbookViewId="0" topLeftCell="D40">
      <selection activeCell="D40" sqref="A1:IV16384"/>
    </sheetView>
  </sheetViews>
  <sheetFormatPr defaultColWidth="9.140625" defaultRowHeight="12.75"/>
  <cols>
    <col min="1" max="1" width="4.00390625" style="4" customWidth="1"/>
    <col min="2" max="2" width="18.57421875" style="169" customWidth="1"/>
    <col min="3" max="3" width="6.140625" style="4" customWidth="1"/>
    <col min="4" max="4" width="4.8515625" style="170" customWidth="1"/>
    <col min="5" max="5" width="7.140625" style="4" customWidth="1"/>
    <col min="6" max="6" width="4.57421875" style="4" customWidth="1"/>
    <col min="7" max="7" width="5.7109375" style="4" customWidth="1"/>
    <col min="8" max="8" width="6.28125" style="4" customWidth="1"/>
    <col min="9" max="9" width="5.00390625" style="4" customWidth="1"/>
    <col min="10" max="10" width="6.140625" style="4" customWidth="1"/>
    <col min="11" max="11" width="5.00390625" style="4" customWidth="1"/>
    <col min="12" max="12" width="5.57421875" style="4" customWidth="1"/>
    <col min="13" max="13" width="5.8515625" style="4" customWidth="1"/>
    <col min="14" max="14" width="4.57421875" style="4" customWidth="1"/>
    <col min="15" max="15" width="7.00390625" style="4" customWidth="1"/>
    <col min="16" max="16" width="5.8515625" style="4" customWidth="1"/>
    <col min="17" max="17" width="6.00390625" style="4" customWidth="1"/>
    <col min="18" max="18" width="7.7109375" style="4" customWidth="1"/>
    <col min="19" max="19" width="6.00390625" style="4" customWidth="1"/>
    <col min="20" max="20" width="7.7109375" style="4" customWidth="1"/>
    <col min="21" max="21" width="7.140625" style="4" customWidth="1"/>
    <col min="22" max="37" width="6.00390625" style="4" customWidth="1"/>
    <col min="38" max="38" width="7.140625" style="4" customWidth="1"/>
    <col min="39" max="39" width="5.00390625" style="4" customWidth="1"/>
    <col min="40" max="40" width="5.8515625" style="4" customWidth="1"/>
    <col min="41" max="41" width="5.00390625" style="4" customWidth="1"/>
    <col min="42" max="42" width="5.57421875" style="4" customWidth="1"/>
    <col min="43" max="43" width="8.00390625" style="4" customWidth="1"/>
    <col min="44" max="44" width="4.7109375" style="4" customWidth="1"/>
    <col min="45" max="45" width="5.421875" style="170" customWidth="1"/>
    <col min="46" max="46" width="4.28125" style="170" customWidth="1"/>
    <col min="47" max="47" width="6.28125" style="170" customWidth="1"/>
    <col min="48" max="48" width="7.00390625" style="4" customWidth="1"/>
    <col min="49" max="49" width="4.421875" style="4" customWidth="1"/>
    <col min="50" max="50" width="6.00390625" style="4" customWidth="1"/>
    <col min="51" max="51" width="4.140625" style="4" customWidth="1"/>
    <col min="52" max="52" width="5.7109375" style="4" customWidth="1"/>
    <col min="53" max="53" width="6.57421875" style="4" customWidth="1"/>
    <col min="54" max="54" width="4.57421875" style="4" customWidth="1"/>
    <col min="55" max="55" width="7.00390625" style="170" customWidth="1"/>
    <col min="56" max="56" width="4.7109375" style="170" customWidth="1"/>
    <col min="57" max="57" width="5.57421875" style="4" customWidth="1"/>
    <col min="58" max="58" width="6.421875" style="170" customWidth="1"/>
    <col min="59" max="59" width="4.28125" style="170" customWidth="1"/>
    <col min="60" max="60" width="5.8515625" style="4" customWidth="1"/>
    <col min="61" max="61" width="3.421875" style="4" customWidth="1"/>
    <col min="62" max="62" width="6.28125" style="4" customWidth="1"/>
    <col min="63" max="63" width="5.7109375" style="4" customWidth="1"/>
    <col min="64" max="64" width="4.421875" style="4" customWidth="1"/>
    <col min="65" max="65" width="5.140625" style="4" customWidth="1"/>
    <col min="66" max="66" width="4.28125" style="4" customWidth="1"/>
    <col min="67" max="67" width="6.28125" style="4" customWidth="1"/>
    <col min="68" max="68" width="9.421875" style="4" customWidth="1"/>
    <col min="69" max="69" width="11.57421875" style="4" customWidth="1"/>
    <col min="70" max="16384" width="9.140625" style="4" customWidth="1"/>
  </cols>
  <sheetData>
    <row r="1" spans="1:73" ht="15.75" customHeight="1" hidden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5"/>
      <c r="BR1" s="165"/>
      <c r="BS1" s="165"/>
      <c r="BT1" s="165"/>
      <c r="BU1" s="165"/>
    </row>
    <row r="2" spans="1:90" ht="15.75" customHeight="1" hidden="1">
      <c r="A2" s="166" t="s">
        <v>155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BW2" s="167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</row>
    <row r="3" ht="12" hidden="1"/>
    <row r="4" ht="12" hidden="1"/>
    <row r="5" spans="1:73" s="92" customFormat="1" ht="69.75" customHeight="1" hidden="1">
      <c r="A5" s="153" t="s">
        <v>0</v>
      </c>
      <c r="B5" s="153" t="s">
        <v>1</v>
      </c>
      <c r="C5" s="152" t="s">
        <v>153</v>
      </c>
      <c r="D5" s="156"/>
      <c r="E5" s="156"/>
      <c r="F5" s="156"/>
      <c r="G5" s="157"/>
      <c r="H5" s="152" t="s">
        <v>153</v>
      </c>
      <c r="I5" s="156"/>
      <c r="J5" s="156"/>
      <c r="K5" s="156"/>
      <c r="L5" s="157"/>
      <c r="M5" s="152" t="s">
        <v>8</v>
      </c>
      <c r="N5" s="156"/>
      <c r="O5" s="156"/>
      <c r="P5" s="156"/>
      <c r="Q5" s="157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52" t="s">
        <v>148</v>
      </c>
      <c r="AM5" s="156"/>
      <c r="AN5" s="156"/>
      <c r="AO5" s="156"/>
      <c r="AP5" s="157"/>
      <c r="AQ5" s="152" t="s">
        <v>152</v>
      </c>
      <c r="AR5" s="156"/>
      <c r="AS5" s="156"/>
      <c r="AT5" s="156"/>
      <c r="AU5" s="157"/>
      <c r="AV5" s="152" t="s">
        <v>150</v>
      </c>
      <c r="AW5" s="156"/>
      <c r="AX5" s="156"/>
      <c r="AY5" s="156"/>
      <c r="AZ5" s="157"/>
      <c r="BA5" s="152" t="s">
        <v>154</v>
      </c>
      <c r="BB5" s="156"/>
      <c r="BC5" s="156"/>
      <c r="BD5" s="156"/>
      <c r="BE5" s="157"/>
      <c r="BF5" s="152" t="s">
        <v>158</v>
      </c>
      <c r="BG5" s="156"/>
      <c r="BH5" s="156"/>
      <c r="BI5" s="156"/>
      <c r="BJ5" s="157"/>
      <c r="BK5" s="152" t="s">
        <v>151</v>
      </c>
      <c r="BL5" s="156"/>
      <c r="BM5" s="156"/>
      <c r="BN5" s="156"/>
      <c r="BO5" s="157"/>
      <c r="BP5" s="153" t="s">
        <v>106</v>
      </c>
      <c r="BQ5" s="91"/>
      <c r="BR5" s="91"/>
      <c r="BS5" s="91"/>
      <c r="BT5" s="91"/>
      <c r="BU5" s="91"/>
    </row>
    <row r="6" spans="1:73" s="92" customFormat="1" ht="13.5" customHeight="1" hidden="1">
      <c r="A6" s="154"/>
      <c r="B6" s="154"/>
      <c r="C6" s="146" t="s">
        <v>5</v>
      </c>
      <c r="D6" s="147"/>
      <c r="E6" s="146" t="s">
        <v>6</v>
      </c>
      <c r="F6" s="147"/>
      <c r="G6" s="148" t="s">
        <v>104</v>
      </c>
      <c r="H6" s="146" t="s">
        <v>5</v>
      </c>
      <c r="I6" s="147"/>
      <c r="J6" s="146" t="s">
        <v>6</v>
      </c>
      <c r="K6" s="147"/>
      <c r="L6" s="148" t="s">
        <v>104</v>
      </c>
      <c r="M6" s="146" t="s">
        <v>5</v>
      </c>
      <c r="N6" s="147"/>
      <c r="O6" s="146" t="s">
        <v>6</v>
      </c>
      <c r="P6" s="147"/>
      <c r="Q6" s="148" t="s">
        <v>104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46" t="s">
        <v>5</v>
      </c>
      <c r="AM6" s="147"/>
      <c r="AN6" s="146" t="s">
        <v>6</v>
      </c>
      <c r="AO6" s="147"/>
      <c r="AP6" s="148" t="s">
        <v>104</v>
      </c>
      <c r="AQ6" s="146" t="s">
        <v>5</v>
      </c>
      <c r="AR6" s="147"/>
      <c r="AS6" s="146" t="s">
        <v>6</v>
      </c>
      <c r="AT6" s="147"/>
      <c r="AU6" s="161" t="s">
        <v>104</v>
      </c>
      <c r="AV6" s="146" t="s">
        <v>5</v>
      </c>
      <c r="AW6" s="147"/>
      <c r="AX6" s="146" t="s">
        <v>6</v>
      </c>
      <c r="AY6" s="147"/>
      <c r="AZ6" s="148" t="s">
        <v>104</v>
      </c>
      <c r="BA6" s="146" t="s">
        <v>5</v>
      </c>
      <c r="BB6" s="147"/>
      <c r="BC6" s="146" t="s">
        <v>6</v>
      </c>
      <c r="BD6" s="147"/>
      <c r="BE6" s="148" t="s">
        <v>104</v>
      </c>
      <c r="BF6" s="146" t="s">
        <v>5</v>
      </c>
      <c r="BG6" s="147"/>
      <c r="BH6" s="146" t="s">
        <v>6</v>
      </c>
      <c r="BI6" s="147"/>
      <c r="BJ6" s="148" t="s">
        <v>104</v>
      </c>
      <c r="BK6" s="146" t="s">
        <v>5</v>
      </c>
      <c r="BL6" s="147"/>
      <c r="BM6" s="146" t="s">
        <v>6</v>
      </c>
      <c r="BN6" s="147"/>
      <c r="BO6" s="148" t="s">
        <v>104</v>
      </c>
      <c r="BP6" s="154"/>
      <c r="BQ6" s="91"/>
      <c r="BR6" s="91"/>
      <c r="BS6" s="91"/>
      <c r="BT6" s="91"/>
      <c r="BU6" s="91"/>
    </row>
    <row r="7" spans="1:73" s="92" customFormat="1" ht="71.25" customHeight="1" hidden="1">
      <c r="A7" s="155"/>
      <c r="B7" s="155"/>
      <c r="C7" s="93" t="s">
        <v>3</v>
      </c>
      <c r="D7" s="94" t="s">
        <v>9</v>
      </c>
      <c r="E7" s="95" t="s">
        <v>3</v>
      </c>
      <c r="F7" s="94" t="s">
        <v>9</v>
      </c>
      <c r="G7" s="149"/>
      <c r="H7" s="93" t="s">
        <v>3</v>
      </c>
      <c r="I7" s="94" t="s">
        <v>9</v>
      </c>
      <c r="J7" s="95" t="s">
        <v>3</v>
      </c>
      <c r="K7" s="94" t="s">
        <v>9</v>
      </c>
      <c r="L7" s="149"/>
      <c r="M7" s="93" t="s">
        <v>3</v>
      </c>
      <c r="N7" s="94" t="s">
        <v>149</v>
      </c>
      <c r="O7" s="93" t="s">
        <v>3</v>
      </c>
      <c r="P7" s="94" t="s">
        <v>149</v>
      </c>
      <c r="Q7" s="149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93" t="s">
        <v>3</v>
      </c>
      <c r="AM7" s="94" t="s">
        <v>9</v>
      </c>
      <c r="AN7" s="93" t="s">
        <v>3</v>
      </c>
      <c r="AO7" s="94" t="s">
        <v>9</v>
      </c>
      <c r="AP7" s="149"/>
      <c r="AQ7" s="93" t="s">
        <v>3</v>
      </c>
      <c r="AR7" s="94" t="s">
        <v>9</v>
      </c>
      <c r="AS7" s="96" t="s">
        <v>3</v>
      </c>
      <c r="AT7" s="94" t="s">
        <v>9</v>
      </c>
      <c r="AU7" s="162"/>
      <c r="AV7" s="93" t="s">
        <v>3</v>
      </c>
      <c r="AW7" s="94" t="s">
        <v>9</v>
      </c>
      <c r="AX7" s="95" t="s">
        <v>3</v>
      </c>
      <c r="AY7" s="94" t="s">
        <v>9</v>
      </c>
      <c r="AZ7" s="149"/>
      <c r="BA7" s="93" t="s">
        <v>3</v>
      </c>
      <c r="BB7" s="97" t="s">
        <v>9</v>
      </c>
      <c r="BC7" s="96" t="s">
        <v>3</v>
      </c>
      <c r="BD7" s="94" t="s">
        <v>9</v>
      </c>
      <c r="BE7" s="149"/>
      <c r="BF7" s="98" t="s">
        <v>3</v>
      </c>
      <c r="BG7" s="94" t="s">
        <v>9</v>
      </c>
      <c r="BH7" s="95" t="s">
        <v>3</v>
      </c>
      <c r="BI7" s="94" t="s">
        <v>9</v>
      </c>
      <c r="BJ7" s="149"/>
      <c r="BK7" s="98" t="s">
        <v>3</v>
      </c>
      <c r="BL7" s="98" t="s">
        <v>4</v>
      </c>
      <c r="BM7" s="95" t="s">
        <v>3</v>
      </c>
      <c r="BN7" s="99" t="s">
        <v>4</v>
      </c>
      <c r="BO7" s="149"/>
      <c r="BP7" s="155"/>
      <c r="BQ7" s="91"/>
      <c r="BR7" s="91"/>
      <c r="BS7" s="91"/>
      <c r="BT7" s="91"/>
      <c r="BU7" s="91"/>
    </row>
    <row r="8" spans="1:73" ht="15.75" hidden="1">
      <c r="A8" s="69">
        <v>1</v>
      </c>
      <c r="B8" s="74" t="s">
        <v>122</v>
      </c>
      <c r="C8" s="171"/>
      <c r="D8" s="171"/>
      <c r="E8" s="171"/>
      <c r="F8" s="171"/>
      <c r="G8" s="78"/>
      <c r="H8" s="69">
        <v>7.7</v>
      </c>
      <c r="I8" s="69">
        <v>10</v>
      </c>
      <c r="J8" s="69">
        <v>7.7</v>
      </c>
      <c r="K8" s="69">
        <v>10</v>
      </c>
      <c r="L8" s="72">
        <v>0.5</v>
      </c>
      <c r="M8" s="75"/>
      <c r="N8" s="77"/>
      <c r="O8" s="75"/>
      <c r="P8" s="77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7"/>
      <c r="AN8" s="75"/>
      <c r="AO8" s="77"/>
      <c r="AP8" s="75"/>
      <c r="AQ8" s="88"/>
      <c r="AR8" s="88"/>
      <c r="AS8" s="88"/>
      <c r="AT8" s="88"/>
      <c r="AU8" s="88"/>
      <c r="AV8" s="88">
        <v>24400</v>
      </c>
      <c r="AW8" s="77">
        <v>4</v>
      </c>
      <c r="AX8" s="88">
        <v>24400</v>
      </c>
      <c r="AY8" s="77">
        <v>4</v>
      </c>
      <c r="AZ8" s="75">
        <v>6</v>
      </c>
      <c r="BA8" s="89">
        <v>35550</v>
      </c>
      <c r="BB8" s="77">
        <v>1</v>
      </c>
      <c r="BC8" s="89">
        <v>35550</v>
      </c>
      <c r="BD8" s="77">
        <v>1</v>
      </c>
      <c r="BE8" s="75">
        <v>1.6</v>
      </c>
      <c r="BF8" s="88">
        <v>23.12</v>
      </c>
      <c r="BG8" s="77"/>
      <c r="BH8" s="75">
        <v>8246</v>
      </c>
      <c r="BI8" s="77"/>
      <c r="BJ8" s="75">
        <v>1.2</v>
      </c>
      <c r="BK8" s="75"/>
      <c r="BL8" s="75"/>
      <c r="BM8" s="75"/>
      <c r="BN8" s="75"/>
      <c r="BO8" s="75"/>
      <c r="BP8" s="172">
        <f aca="true" t="shared" si="0" ref="BP8:BP34">BM8+BH8+BC8+AX8+AS8+AN8+O8+E8</f>
        <v>68196</v>
      </c>
      <c r="BQ8" s="80"/>
      <c r="BR8" s="80"/>
      <c r="BS8" s="80"/>
      <c r="BT8" s="80"/>
      <c r="BU8" s="80"/>
    </row>
    <row r="9" spans="1:73" ht="12.75" hidden="1">
      <c r="A9" s="69">
        <v>2</v>
      </c>
      <c r="B9" s="74" t="s">
        <v>123</v>
      </c>
      <c r="C9" s="69">
        <v>21.56</v>
      </c>
      <c r="D9" s="69">
        <v>28</v>
      </c>
      <c r="E9" s="69">
        <v>21.56</v>
      </c>
      <c r="F9" s="69">
        <v>28</v>
      </c>
      <c r="G9" s="78">
        <v>1</v>
      </c>
      <c r="H9" s="69">
        <v>7.7</v>
      </c>
      <c r="I9" s="69">
        <v>10</v>
      </c>
      <c r="J9" s="69">
        <v>7.7</v>
      </c>
      <c r="K9" s="69">
        <v>10</v>
      </c>
      <c r="L9" s="72">
        <v>0.5</v>
      </c>
      <c r="M9" s="76"/>
      <c r="N9" s="76"/>
      <c r="O9" s="76"/>
      <c r="P9" s="76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7"/>
      <c r="AN9" s="75"/>
      <c r="AO9" s="77"/>
      <c r="AP9" s="75"/>
      <c r="AQ9" s="76">
        <v>32.62</v>
      </c>
      <c r="AR9" s="76">
        <v>2</v>
      </c>
      <c r="AS9" s="76">
        <v>32.62</v>
      </c>
      <c r="AT9" s="76">
        <v>2</v>
      </c>
      <c r="AU9" s="76">
        <v>3.5</v>
      </c>
      <c r="AV9" s="88">
        <v>96200</v>
      </c>
      <c r="AW9" s="76">
        <v>6</v>
      </c>
      <c r="AX9" s="88">
        <v>96200</v>
      </c>
      <c r="AY9" s="76">
        <v>6</v>
      </c>
      <c r="AZ9" s="75">
        <v>8</v>
      </c>
      <c r="BA9" s="89">
        <v>35550</v>
      </c>
      <c r="BB9" s="77">
        <v>1</v>
      </c>
      <c r="BC9" s="89">
        <v>35550</v>
      </c>
      <c r="BD9" s="77">
        <v>1</v>
      </c>
      <c r="BE9" s="75">
        <v>1.6</v>
      </c>
      <c r="BF9" s="88">
        <v>23.12</v>
      </c>
      <c r="BG9" s="76"/>
      <c r="BH9" s="75">
        <v>8246</v>
      </c>
      <c r="BI9" s="76"/>
      <c r="BJ9" s="75">
        <v>1.2</v>
      </c>
      <c r="BK9" s="75"/>
      <c r="BL9" s="75"/>
      <c r="BM9" s="75"/>
      <c r="BN9" s="75"/>
      <c r="BO9" s="75"/>
      <c r="BP9" s="172">
        <f t="shared" si="0"/>
        <v>140050.18</v>
      </c>
      <c r="BQ9" s="80"/>
      <c r="BR9" s="80"/>
      <c r="BS9" s="80"/>
      <c r="BT9" s="80"/>
      <c r="BU9" s="80"/>
    </row>
    <row r="10" spans="1:73" ht="12.75" hidden="1">
      <c r="A10" s="69">
        <v>3</v>
      </c>
      <c r="B10" s="74" t="s">
        <v>124</v>
      </c>
      <c r="C10" s="70"/>
      <c r="D10" s="69"/>
      <c r="E10" s="70"/>
      <c r="F10" s="69"/>
      <c r="G10" s="79"/>
      <c r="H10" s="69">
        <v>7.7</v>
      </c>
      <c r="I10" s="69">
        <v>10</v>
      </c>
      <c r="J10" s="69">
        <v>7.7</v>
      </c>
      <c r="K10" s="69">
        <v>10</v>
      </c>
      <c r="L10" s="72">
        <v>0.5</v>
      </c>
      <c r="M10" s="76"/>
      <c r="N10" s="76"/>
      <c r="O10" s="76"/>
      <c r="P10" s="76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  <c r="AM10" s="76"/>
      <c r="AN10" s="76"/>
      <c r="AO10" s="76"/>
      <c r="AP10" s="75"/>
      <c r="AQ10" s="76"/>
      <c r="AR10" s="76"/>
      <c r="AS10" s="76"/>
      <c r="AT10" s="76"/>
      <c r="AU10" s="76"/>
      <c r="AV10" s="75"/>
      <c r="AW10" s="76"/>
      <c r="AX10" s="75"/>
      <c r="AY10" s="76"/>
      <c r="AZ10" s="75"/>
      <c r="BA10" s="89">
        <v>35550</v>
      </c>
      <c r="BB10" s="77">
        <v>1</v>
      </c>
      <c r="BC10" s="89">
        <v>35550</v>
      </c>
      <c r="BD10" s="77">
        <v>1</v>
      </c>
      <c r="BE10" s="75">
        <v>1.6</v>
      </c>
      <c r="BF10" s="88">
        <v>36.24</v>
      </c>
      <c r="BG10" s="76"/>
      <c r="BH10" s="75">
        <v>10359</v>
      </c>
      <c r="BI10" s="76"/>
      <c r="BJ10" s="75">
        <v>1.4</v>
      </c>
      <c r="BK10" s="75"/>
      <c r="BL10" s="75"/>
      <c r="BM10" s="75"/>
      <c r="BN10" s="75"/>
      <c r="BO10" s="75"/>
      <c r="BP10" s="172">
        <f t="shared" si="0"/>
        <v>45909</v>
      </c>
      <c r="BQ10" s="80"/>
      <c r="BR10" s="80"/>
      <c r="BS10" s="80"/>
      <c r="BT10" s="80"/>
      <c r="BU10" s="80"/>
    </row>
    <row r="11" spans="1:73" ht="12.75" hidden="1">
      <c r="A11" s="69">
        <v>4</v>
      </c>
      <c r="B11" s="74" t="s">
        <v>125</v>
      </c>
      <c r="C11" s="71">
        <v>18.48</v>
      </c>
      <c r="D11" s="69">
        <v>24</v>
      </c>
      <c r="E11" s="71">
        <v>18.48</v>
      </c>
      <c r="F11" s="69">
        <v>24</v>
      </c>
      <c r="G11" s="78">
        <v>1</v>
      </c>
      <c r="H11" s="69">
        <v>7.7</v>
      </c>
      <c r="I11" s="69">
        <v>10</v>
      </c>
      <c r="J11" s="69">
        <v>7.7</v>
      </c>
      <c r="K11" s="69">
        <v>10</v>
      </c>
      <c r="L11" s="72">
        <v>0.5</v>
      </c>
      <c r="M11" s="75">
        <v>24</v>
      </c>
      <c r="N11" s="76">
        <v>30</v>
      </c>
      <c r="O11" s="75">
        <v>24</v>
      </c>
      <c r="P11" s="76">
        <v>30</v>
      </c>
      <c r="Q11" s="75">
        <v>2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6"/>
      <c r="AM11" s="76"/>
      <c r="AN11" s="76"/>
      <c r="AO11" s="76"/>
      <c r="AP11" s="75"/>
      <c r="AQ11" s="76"/>
      <c r="AR11" s="76"/>
      <c r="AS11" s="76"/>
      <c r="AT11" s="76"/>
      <c r="AU11" s="76"/>
      <c r="AV11" s="75"/>
      <c r="AW11" s="76"/>
      <c r="AX11" s="75"/>
      <c r="AY11" s="76"/>
      <c r="AZ11" s="75"/>
      <c r="BA11" s="89">
        <v>35550</v>
      </c>
      <c r="BB11" s="77">
        <v>1</v>
      </c>
      <c r="BC11" s="89">
        <v>35550</v>
      </c>
      <c r="BD11" s="77">
        <v>1</v>
      </c>
      <c r="BE11" s="75">
        <v>1.6</v>
      </c>
      <c r="BF11" s="88">
        <v>36.24</v>
      </c>
      <c r="BG11" s="76"/>
      <c r="BH11" s="75">
        <v>10300</v>
      </c>
      <c r="BI11" s="76"/>
      <c r="BJ11" s="75">
        <v>1.3</v>
      </c>
      <c r="BK11" s="75"/>
      <c r="BL11" s="75"/>
      <c r="BM11" s="75"/>
      <c r="BN11" s="75"/>
      <c r="BO11" s="75"/>
      <c r="BP11" s="172">
        <f t="shared" si="0"/>
        <v>45892.48</v>
      </c>
      <c r="BQ11" s="80"/>
      <c r="BR11" s="80"/>
      <c r="BS11" s="80"/>
      <c r="BT11" s="80"/>
      <c r="BU11" s="80"/>
    </row>
    <row r="12" spans="1:73" ht="12.75" hidden="1">
      <c r="A12" s="69">
        <v>5</v>
      </c>
      <c r="B12" s="74" t="s">
        <v>126</v>
      </c>
      <c r="C12" s="71"/>
      <c r="D12" s="69"/>
      <c r="E12" s="71"/>
      <c r="F12" s="69"/>
      <c r="G12" s="78"/>
      <c r="H12" s="69">
        <v>7.7</v>
      </c>
      <c r="I12" s="69">
        <v>10</v>
      </c>
      <c r="J12" s="69">
        <v>7.7</v>
      </c>
      <c r="K12" s="69">
        <v>10</v>
      </c>
      <c r="L12" s="72">
        <v>0.5</v>
      </c>
      <c r="M12" s="76"/>
      <c r="N12" s="76"/>
      <c r="O12" s="76"/>
      <c r="P12" s="76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>
        <v>15</v>
      </c>
      <c r="AM12" s="76">
        <v>1</v>
      </c>
      <c r="AN12" s="75">
        <v>15</v>
      </c>
      <c r="AO12" s="76">
        <v>1</v>
      </c>
      <c r="AP12" s="75">
        <v>0.8</v>
      </c>
      <c r="AQ12" s="76"/>
      <c r="AR12" s="76"/>
      <c r="AS12" s="76"/>
      <c r="AT12" s="76"/>
      <c r="AU12" s="76"/>
      <c r="AV12" s="75">
        <v>3000</v>
      </c>
      <c r="AW12" s="76">
        <v>2</v>
      </c>
      <c r="AX12" s="75">
        <v>3000</v>
      </c>
      <c r="AY12" s="76">
        <v>2</v>
      </c>
      <c r="AZ12" s="75">
        <v>3</v>
      </c>
      <c r="BA12" s="89">
        <v>35550</v>
      </c>
      <c r="BB12" s="77">
        <v>1</v>
      </c>
      <c r="BC12" s="89">
        <v>35550</v>
      </c>
      <c r="BD12" s="77">
        <v>1</v>
      </c>
      <c r="BE12" s="75">
        <v>1.7</v>
      </c>
      <c r="BF12" s="88">
        <v>16.57</v>
      </c>
      <c r="BG12" s="76"/>
      <c r="BH12" s="75">
        <v>6334</v>
      </c>
      <c r="BI12" s="76"/>
      <c r="BJ12" s="75">
        <v>1.1</v>
      </c>
      <c r="BK12" s="75"/>
      <c r="BL12" s="75"/>
      <c r="BM12" s="75"/>
      <c r="BN12" s="75"/>
      <c r="BO12" s="75"/>
      <c r="BP12" s="172">
        <f t="shared" si="0"/>
        <v>44899</v>
      </c>
      <c r="BQ12" s="80"/>
      <c r="BR12" s="80"/>
      <c r="BS12" s="80"/>
      <c r="BT12" s="80"/>
      <c r="BU12" s="80"/>
    </row>
    <row r="13" spans="1:73" ht="12.75" hidden="1">
      <c r="A13" s="69">
        <v>6</v>
      </c>
      <c r="B13" s="74" t="s">
        <v>127</v>
      </c>
      <c r="C13" s="71">
        <v>21.56</v>
      </c>
      <c r="D13" s="69">
        <v>28</v>
      </c>
      <c r="E13" s="71">
        <v>21.56</v>
      </c>
      <c r="F13" s="69">
        <v>28</v>
      </c>
      <c r="G13" s="78">
        <v>1</v>
      </c>
      <c r="H13" s="69">
        <v>7.7</v>
      </c>
      <c r="I13" s="69">
        <v>10</v>
      </c>
      <c r="J13" s="69">
        <v>7.7</v>
      </c>
      <c r="K13" s="69">
        <v>10</v>
      </c>
      <c r="L13" s="72">
        <v>0.5</v>
      </c>
      <c r="M13" s="75">
        <v>80</v>
      </c>
      <c r="N13" s="76">
        <v>100</v>
      </c>
      <c r="O13" s="75">
        <v>80</v>
      </c>
      <c r="P13" s="76">
        <v>100</v>
      </c>
      <c r="Q13" s="75">
        <v>8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  <c r="AM13" s="76"/>
      <c r="AN13" s="76"/>
      <c r="AO13" s="76"/>
      <c r="AP13" s="75"/>
      <c r="AQ13" s="76">
        <v>17.03</v>
      </c>
      <c r="AR13" s="76">
        <v>1</v>
      </c>
      <c r="AS13" s="76">
        <v>17.03</v>
      </c>
      <c r="AT13" s="76">
        <v>1</v>
      </c>
      <c r="AU13" s="76">
        <v>1.6</v>
      </c>
      <c r="AV13" s="88">
        <v>78500</v>
      </c>
      <c r="AW13" s="76">
        <v>8</v>
      </c>
      <c r="AX13" s="88">
        <v>78500</v>
      </c>
      <c r="AY13" s="76">
        <v>8</v>
      </c>
      <c r="AZ13" s="75">
        <v>8</v>
      </c>
      <c r="BA13" s="89">
        <v>35550</v>
      </c>
      <c r="BB13" s="77">
        <v>1</v>
      </c>
      <c r="BC13" s="89">
        <v>35550</v>
      </c>
      <c r="BD13" s="77">
        <v>1</v>
      </c>
      <c r="BE13" s="75">
        <v>1.7</v>
      </c>
      <c r="BF13" s="88">
        <v>23.12</v>
      </c>
      <c r="BG13" s="76"/>
      <c r="BH13" s="75">
        <v>8067</v>
      </c>
      <c r="BI13" s="76"/>
      <c r="BJ13" s="75">
        <v>1.2</v>
      </c>
      <c r="BK13" s="75"/>
      <c r="BL13" s="75"/>
      <c r="BM13" s="75"/>
      <c r="BN13" s="75"/>
      <c r="BO13" s="75"/>
      <c r="BP13" s="172">
        <f t="shared" si="0"/>
        <v>122235.59</v>
      </c>
      <c r="BQ13" s="80"/>
      <c r="BR13" s="80"/>
      <c r="BS13" s="80"/>
      <c r="BT13" s="80"/>
      <c r="BU13" s="80"/>
    </row>
    <row r="14" spans="1:73" ht="12.75" hidden="1">
      <c r="A14" s="69">
        <v>7</v>
      </c>
      <c r="B14" s="74" t="s">
        <v>128</v>
      </c>
      <c r="C14" s="70"/>
      <c r="D14" s="69"/>
      <c r="E14" s="70"/>
      <c r="F14" s="69"/>
      <c r="G14" s="78"/>
      <c r="H14" s="69">
        <v>7.7</v>
      </c>
      <c r="I14" s="69">
        <v>10</v>
      </c>
      <c r="J14" s="69">
        <v>7.7</v>
      </c>
      <c r="K14" s="69">
        <v>10</v>
      </c>
      <c r="L14" s="72">
        <v>0.5</v>
      </c>
      <c r="M14" s="75">
        <v>64</v>
      </c>
      <c r="N14" s="76">
        <v>80</v>
      </c>
      <c r="O14" s="75">
        <v>64</v>
      </c>
      <c r="P14" s="76">
        <v>80</v>
      </c>
      <c r="Q14" s="75">
        <v>6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  <c r="AM14" s="76"/>
      <c r="AN14" s="76"/>
      <c r="AO14" s="76"/>
      <c r="AP14" s="75"/>
      <c r="AQ14" s="76"/>
      <c r="AR14" s="76"/>
      <c r="AS14" s="76"/>
      <c r="AT14" s="76"/>
      <c r="AU14" s="76"/>
      <c r="AV14" s="88">
        <v>4200</v>
      </c>
      <c r="AW14" s="76">
        <v>2</v>
      </c>
      <c r="AX14" s="88">
        <v>4200</v>
      </c>
      <c r="AY14" s="76">
        <v>2</v>
      </c>
      <c r="AZ14" s="75">
        <v>3</v>
      </c>
      <c r="BA14" s="89">
        <v>34160</v>
      </c>
      <c r="BB14" s="77">
        <v>1</v>
      </c>
      <c r="BC14" s="89">
        <v>34160</v>
      </c>
      <c r="BD14" s="77">
        <v>1</v>
      </c>
      <c r="BE14" s="75">
        <v>1.6</v>
      </c>
      <c r="BF14" s="88">
        <v>23.12</v>
      </c>
      <c r="BG14" s="76"/>
      <c r="BH14" s="75">
        <v>8848</v>
      </c>
      <c r="BI14" s="76"/>
      <c r="BJ14" s="75">
        <v>1.3</v>
      </c>
      <c r="BK14" s="75"/>
      <c r="BL14" s="75"/>
      <c r="BM14" s="75"/>
      <c r="BN14" s="75"/>
      <c r="BO14" s="75"/>
      <c r="BP14" s="172">
        <f t="shared" si="0"/>
        <v>47272</v>
      </c>
      <c r="BQ14" s="80"/>
      <c r="BR14" s="80"/>
      <c r="BS14" s="80"/>
      <c r="BT14" s="80"/>
      <c r="BU14" s="80"/>
    </row>
    <row r="15" spans="1:73" ht="12.75" hidden="1">
      <c r="A15" s="69">
        <v>8</v>
      </c>
      <c r="B15" s="74" t="s">
        <v>129</v>
      </c>
      <c r="C15" s="70"/>
      <c r="D15" s="69"/>
      <c r="E15" s="70"/>
      <c r="F15" s="69"/>
      <c r="G15" s="78"/>
      <c r="H15" s="69">
        <v>7.7</v>
      </c>
      <c r="I15" s="69">
        <v>10</v>
      </c>
      <c r="J15" s="69">
        <v>7.7</v>
      </c>
      <c r="K15" s="69">
        <v>10</v>
      </c>
      <c r="L15" s="72">
        <v>0.5</v>
      </c>
      <c r="M15" s="76"/>
      <c r="N15" s="76"/>
      <c r="O15" s="76"/>
      <c r="P15" s="76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76"/>
      <c r="AN15" s="76"/>
      <c r="AO15" s="76"/>
      <c r="AP15" s="75"/>
      <c r="AQ15" s="76"/>
      <c r="AR15" s="76"/>
      <c r="AS15" s="76"/>
      <c r="AT15" s="76"/>
      <c r="AU15" s="76"/>
      <c r="AV15" s="75"/>
      <c r="AW15" s="76"/>
      <c r="AX15" s="75"/>
      <c r="AY15" s="76"/>
      <c r="AZ15" s="75"/>
      <c r="BA15" s="89">
        <v>34160</v>
      </c>
      <c r="BB15" s="77">
        <v>1</v>
      </c>
      <c r="BC15" s="89">
        <v>34160</v>
      </c>
      <c r="BD15" s="77">
        <v>1</v>
      </c>
      <c r="BE15" s="75">
        <v>1.6</v>
      </c>
      <c r="BF15" s="88">
        <v>36.24</v>
      </c>
      <c r="BG15" s="76"/>
      <c r="BH15" s="75">
        <v>13379</v>
      </c>
      <c r="BI15" s="76"/>
      <c r="BJ15" s="75">
        <v>1.3</v>
      </c>
      <c r="BK15" s="75"/>
      <c r="BL15" s="75"/>
      <c r="BM15" s="75"/>
      <c r="BN15" s="75"/>
      <c r="BO15" s="75"/>
      <c r="BP15" s="172">
        <f t="shared" si="0"/>
        <v>47539</v>
      </c>
      <c r="BQ15" s="80"/>
      <c r="BR15" s="80"/>
      <c r="BS15" s="80"/>
      <c r="BT15" s="80"/>
      <c r="BU15" s="80"/>
    </row>
    <row r="16" spans="1:73" ht="12.75" hidden="1">
      <c r="A16" s="69">
        <v>9</v>
      </c>
      <c r="B16" s="74" t="s">
        <v>130</v>
      </c>
      <c r="C16" s="70"/>
      <c r="D16" s="69"/>
      <c r="E16" s="70"/>
      <c r="F16" s="69"/>
      <c r="G16" s="78"/>
      <c r="H16" s="69">
        <v>7.7</v>
      </c>
      <c r="I16" s="69">
        <v>10</v>
      </c>
      <c r="J16" s="69">
        <v>7.7</v>
      </c>
      <c r="K16" s="69">
        <v>10</v>
      </c>
      <c r="L16" s="72">
        <v>0.5</v>
      </c>
      <c r="M16" s="76"/>
      <c r="N16" s="76"/>
      <c r="O16" s="76"/>
      <c r="P16" s="76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>
        <v>15</v>
      </c>
      <c r="AM16" s="76">
        <v>1</v>
      </c>
      <c r="AN16" s="75">
        <v>15</v>
      </c>
      <c r="AO16" s="76">
        <v>1</v>
      </c>
      <c r="AP16" s="75">
        <v>0.8</v>
      </c>
      <c r="AQ16" s="76"/>
      <c r="AR16" s="76"/>
      <c r="AS16" s="76"/>
      <c r="AT16" s="76"/>
      <c r="AU16" s="76"/>
      <c r="AV16" s="75">
        <v>73000</v>
      </c>
      <c r="AW16" s="76">
        <v>2</v>
      </c>
      <c r="AX16" s="75">
        <v>73000</v>
      </c>
      <c r="AY16" s="76">
        <v>2</v>
      </c>
      <c r="AZ16" s="75">
        <v>3</v>
      </c>
      <c r="BA16" s="89">
        <v>35550</v>
      </c>
      <c r="BB16" s="77">
        <v>1</v>
      </c>
      <c r="BC16" s="89">
        <v>35550</v>
      </c>
      <c r="BD16" s="77">
        <v>1</v>
      </c>
      <c r="BE16" s="75">
        <v>1.7</v>
      </c>
      <c r="BF16" s="88">
        <v>23.12</v>
      </c>
      <c r="BG16" s="76"/>
      <c r="BH16" s="75">
        <v>10675</v>
      </c>
      <c r="BI16" s="76"/>
      <c r="BJ16" s="75">
        <v>1.2</v>
      </c>
      <c r="BK16" s="75"/>
      <c r="BL16" s="75"/>
      <c r="BM16" s="75"/>
      <c r="BN16" s="75"/>
      <c r="BO16" s="75"/>
      <c r="BP16" s="172">
        <f t="shared" si="0"/>
        <v>119240</v>
      </c>
      <c r="BQ16" s="80"/>
      <c r="BR16" s="80"/>
      <c r="BS16" s="80"/>
      <c r="BT16" s="80"/>
      <c r="BU16" s="80"/>
    </row>
    <row r="17" spans="1:73" ht="12.75" hidden="1">
      <c r="A17" s="69">
        <v>10</v>
      </c>
      <c r="B17" s="74" t="s">
        <v>157</v>
      </c>
      <c r="C17" s="70"/>
      <c r="D17" s="69"/>
      <c r="E17" s="70"/>
      <c r="F17" s="69"/>
      <c r="G17" s="78"/>
      <c r="H17" s="69">
        <v>7.7</v>
      </c>
      <c r="I17" s="69">
        <v>10</v>
      </c>
      <c r="J17" s="69">
        <v>7.7</v>
      </c>
      <c r="K17" s="69">
        <v>10</v>
      </c>
      <c r="L17" s="72">
        <v>0.5</v>
      </c>
      <c r="M17" s="76">
        <v>17.6</v>
      </c>
      <c r="N17" s="76">
        <v>22</v>
      </c>
      <c r="O17" s="76">
        <v>17.6</v>
      </c>
      <c r="P17" s="76">
        <v>22</v>
      </c>
      <c r="Q17" s="75">
        <v>2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76"/>
      <c r="AN17" s="76"/>
      <c r="AO17" s="76"/>
      <c r="AP17" s="75"/>
      <c r="AQ17" s="76"/>
      <c r="AR17" s="76"/>
      <c r="AS17" s="76"/>
      <c r="AT17" s="76"/>
      <c r="AU17" s="76"/>
      <c r="AV17" s="75">
        <v>13000</v>
      </c>
      <c r="AW17" s="76">
        <v>1</v>
      </c>
      <c r="AX17" s="75">
        <v>13000</v>
      </c>
      <c r="AY17" s="76">
        <v>1</v>
      </c>
      <c r="AZ17" s="75">
        <v>1.5</v>
      </c>
      <c r="BA17" s="89"/>
      <c r="BB17" s="76"/>
      <c r="BC17" s="89"/>
      <c r="BD17" s="76"/>
      <c r="BE17" s="75"/>
      <c r="BF17" s="88">
        <v>23.12</v>
      </c>
      <c r="BG17" s="76"/>
      <c r="BH17" s="75">
        <v>9365</v>
      </c>
      <c r="BI17" s="76"/>
      <c r="BJ17" s="75">
        <v>1.1</v>
      </c>
      <c r="BK17" s="75"/>
      <c r="BL17" s="75"/>
      <c r="BM17" s="75"/>
      <c r="BN17" s="75"/>
      <c r="BO17" s="75"/>
      <c r="BP17" s="172">
        <f t="shared" si="0"/>
        <v>22382.6</v>
      </c>
      <c r="BQ17" s="80"/>
      <c r="BR17" s="80"/>
      <c r="BS17" s="80"/>
      <c r="BT17" s="80"/>
      <c r="BU17" s="80"/>
    </row>
    <row r="18" spans="1:73" ht="12.75" hidden="1">
      <c r="A18" s="69">
        <v>11</v>
      </c>
      <c r="B18" s="74" t="s">
        <v>131</v>
      </c>
      <c r="C18" s="70"/>
      <c r="D18" s="69"/>
      <c r="E18" s="70"/>
      <c r="F18" s="69"/>
      <c r="G18" s="78"/>
      <c r="H18" s="71">
        <v>15.4</v>
      </c>
      <c r="I18" s="69">
        <v>20</v>
      </c>
      <c r="J18" s="71">
        <v>15.4</v>
      </c>
      <c r="K18" s="69">
        <v>20</v>
      </c>
      <c r="L18" s="72">
        <v>0.7</v>
      </c>
      <c r="M18" s="76"/>
      <c r="N18" s="76"/>
      <c r="O18" s="76"/>
      <c r="P18" s="76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76"/>
      <c r="AN18" s="76"/>
      <c r="AO18" s="76"/>
      <c r="AP18" s="75"/>
      <c r="AQ18" s="88">
        <v>44.3</v>
      </c>
      <c r="AR18" s="76">
        <v>2</v>
      </c>
      <c r="AS18" s="88">
        <v>44.3</v>
      </c>
      <c r="AT18" s="76">
        <v>2</v>
      </c>
      <c r="AU18" s="76">
        <v>3.5</v>
      </c>
      <c r="AV18" s="75"/>
      <c r="AW18" s="76"/>
      <c r="AX18" s="75"/>
      <c r="AY18" s="76"/>
      <c r="AZ18" s="75"/>
      <c r="BA18" s="89">
        <v>49650</v>
      </c>
      <c r="BB18" s="77">
        <v>1</v>
      </c>
      <c r="BC18" s="89">
        <v>49650</v>
      </c>
      <c r="BD18" s="77">
        <v>1</v>
      </c>
      <c r="BE18" s="75">
        <v>3.5</v>
      </c>
      <c r="BF18" s="88">
        <v>29.68</v>
      </c>
      <c r="BG18" s="76"/>
      <c r="BH18" s="75">
        <v>10002</v>
      </c>
      <c r="BI18" s="76"/>
      <c r="BJ18" s="75">
        <v>1.2</v>
      </c>
      <c r="BK18" s="75"/>
      <c r="BL18" s="75"/>
      <c r="BM18" s="75"/>
      <c r="BN18" s="75"/>
      <c r="BO18" s="75"/>
      <c r="BP18" s="172">
        <f t="shared" si="0"/>
        <v>59696.3</v>
      </c>
      <c r="BQ18" s="80"/>
      <c r="BR18" s="80"/>
      <c r="BS18" s="80"/>
      <c r="BT18" s="80"/>
      <c r="BU18" s="80"/>
    </row>
    <row r="19" spans="1:73" ht="12.75" hidden="1">
      <c r="A19" s="69">
        <v>12</v>
      </c>
      <c r="B19" s="74" t="s">
        <v>132</v>
      </c>
      <c r="C19" s="70"/>
      <c r="D19" s="69"/>
      <c r="E19" s="70"/>
      <c r="F19" s="69"/>
      <c r="G19" s="79"/>
      <c r="H19" s="69">
        <v>7.7</v>
      </c>
      <c r="I19" s="69">
        <v>10</v>
      </c>
      <c r="J19" s="69">
        <v>7.7</v>
      </c>
      <c r="K19" s="69">
        <v>10</v>
      </c>
      <c r="L19" s="72">
        <v>0.5</v>
      </c>
      <c r="M19" s="76"/>
      <c r="N19" s="76"/>
      <c r="O19" s="76"/>
      <c r="P19" s="76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76"/>
      <c r="AN19" s="76"/>
      <c r="AO19" s="76"/>
      <c r="AP19" s="75"/>
      <c r="AQ19" s="75"/>
      <c r="AR19" s="76"/>
      <c r="AS19" s="75"/>
      <c r="AT19" s="76"/>
      <c r="AU19" s="76"/>
      <c r="AV19" s="75"/>
      <c r="AW19" s="76"/>
      <c r="AX19" s="75"/>
      <c r="AY19" s="76"/>
      <c r="AZ19" s="75"/>
      <c r="BA19" s="89">
        <v>34160</v>
      </c>
      <c r="BB19" s="77">
        <v>1</v>
      </c>
      <c r="BC19" s="89">
        <v>34160</v>
      </c>
      <c r="BD19" s="77">
        <v>1</v>
      </c>
      <c r="BE19" s="76">
        <v>1.5</v>
      </c>
      <c r="BF19" s="88">
        <v>29.68</v>
      </c>
      <c r="BG19" s="76"/>
      <c r="BH19" s="75">
        <v>8848</v>
      </c>
      <c r="BI19" s="76"/>
      <c r="BJ19" s="75">
        <v>1.1</v>
      </c>
      <c r="BK19" s="75">
        <v>3.2</v>
      </c>
      <c r="BL19" s="75">
        <v>8</v>
      </c>
      <c r="BM19" s="75">
        <v>3.2</v>
      </c>
      <c r="BN19" s="75">
        <v>8</v>
      </c>
      <c r="BO19" s="75">
        <v>0.2</v>
      </c>
      <c r="BP19" s="172">
        <f t="shared" si="0"/>
        <v>43011.2</v>
      </c>
      <c r="BQ19" s="80"/>
      <c r="BR19" s="80"/>
      <c r="BS19" s="80"/>
      <c r="BT19" s="80"/>
      <c r="BU19" s="80"/>
    </row>
    <row r="20" spans="1:73" ht="12.75" hidden="1">
      <c r="A20" s="69">
        <v>13</v>
      </c>
      <c r="B20" s="74" t="s">
        <v>133</v>
      </c>
      <c r="C20" s="71">
        <v>26.95</v>
      </c>
      <c r="D20" s="69">
        <v>35</v>
      </c>
      <c r="E20" s="71">
        <v>26.95</v>
      </c>
      <c r="F20" s="69">
        <v>35</v>
      </c>
      <c r="G20" s="78">
        <v>1.2</v>
      </c>
      <c r="H20" s="69">
        <v>7.7</v>
      </c>
      <c r="I20" s="69">
        <v>10</v>
      </c>
      <c r="J20" s="69">
        <v>7.7</v>
      </c>
      <c r="K20" s="69">
        <v>10</v>
      </c>
      <c r="L20" s="72">
        <v>0.5</v>
      </c>
      <c r="M20" s="75">
        <v>48</v>
      </c>
      <c r="N20" s="76">
        <v>60</v>
      </c>
      <c r="O20" s="75">
        <v>48</v>
      </c>
      <c r="P20" s="76">
        <v>60</v>
      </c>
      <c r="Q20" s="75">
        <v>5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76"/>
      <c r="AN20" s="76"/>
      <c r="AO20" s="76"/>
      <c r="AP20" s="75"/>
      <c r="AQ20" s="76"/>
      <c r="AR20" s="76"/>
      <c r="AS20" s="76"/>
      <c r="AT20" s="76"/>
      <c r="AU20" s="76"/>
      <c r="AV20" s="75">
        <v>11000</v>
      </c>
      <c r="AW20" s="76">
        <v>3</v>
      </c>
      <c r="AX20" s="75">
        <v>11000</v>
      </c>
      <c r="AY20" s="76">
        <v>3</v>
      </c>
      <c r="AZ20" s="75">
        <v>4</v>
      </c>
      <c r="BA20" s="89"/>
      <c r="BB20" s="76"/>
      <c r="BC20" s="89"/>
      <c r="BD20" s="76"/>
      <c r="BE20" s="75"/>
      <c r="BF20" s="88">
        <v>23.12</v>
      </c>
      <c r="BG20" s="76"/>
      <c r="BH20" s="75">
        <v>9365</v>
      </c>
      <c r="BI20" s="76"/>
      <c r="BJ20" s="75">
        <v>1.2</v>
      </c>
      <c r="BK20" s="75"/>
      <c r="BL20" s="75"/>
      <c r="BM20" s="75"/>
      <c r="BN20" s="75"/>
      <c r="BO20" s="75"/>
      <c r="BP20" s="172">
        <f t="shared" si="0"/>
        <v>20439.95</v>
      </c>
      <c r="BQ20" s="80"/>
      <c r="BR20" s="80"/>
      <c r="BS20" s="80"/>
      <c r="BT20" s="80"/>
      <c r="BU20" s="80"/>
    </row>
    <row r="21" spans="1:73" ht="12.75" hidden="1">
      <c r="A21" s="69">
        <v>14</v>
      </c>
      <c r="B21" s="74" t="s">
        <v>134</v>
      </c>
      <c r="C21" s="69">
        <v>26.95</v>
      </c>
      <c r="D21" s="69">
        <v>35</v>
      </c>
      <c r="E21" s="69">
        <v>26.95</v>
      </c>
      <c r="F21" s="69">
        <v>35</v>
      </c>
      <c r="G21" s="78">
        <v>1.2</v>
      </c>
      <c r="H21" s="69">
        <v>7.7</v>
      </c>
      <c r="I21" s="69">
        <v>10</v>
      </c>
      <c r="J21" s="69">
        <v>7.7</v>
      </c>
      <c r="K21" s="69">
        <v>10</v>
      </c>
      <c r="L21" s="72">
        <v>0.5</v>
      </c>
      <c r="M21" s="75">
        <v>48</v>
      </c>
      <c r="N21" s="76">
        <v>60</v>
      </c>
      <c r="O21" s="75">
        <v>48</v>
      </c>
      <c r="P21" s="76">
        <v>60</v>
      </c>
      <c r="Q21" s="75">
        <v>5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  <c r="AM21" s="76"/>
      <c r="AN21" s="76"/>
      <c r="AO21" s="76"/>
      <c r="AP21" s="75"/>
      <c r="AQ21" s="76">
        <v>32.62</v>
      </c>
      <c r="AR21" s="76">
        <v>2</v>
      </c>
      <c r="AS21" s="76">
        <v>32.62</v>
      </c>
      <c r="AT21" s="76">
        <v>2</v>
      </c>
      <c r="AU21" s="76">
        <v>3.5</v>
      </c>
      <c r="AV21" s="75"/>
      <c r="AW21" s="76"/>
      <c r="AX21" s="75"/>
      <c r="AY21" s="76"/>
      <c r="AZ21" s="75"/>
      <c r="BA21" s="89">
        <v>41210</v>
      </c>
      <c r="BB21" s="77">
        <v>1</v>
      </c>
      <c r="BC21" s="89">
        <v>41210</v>
      </c>
      <c r="BD21" s="77">
        <v>1</v>
      </c>
      <c r="BE21" s="75">
        <v>2.5</v>
      </c>
      <c r="BF21" s="88">
        <v>23.12</v>
      </c>
      <c r="BG21" s="76"/>
      <c r="BH21" s="75">
        <v>5884</v>
      </c>
      <c r="BI21" s="76"/>
      <c r="BJ21" s="75">
        <v>1.1</v>
      </c>
      <c r="BK21" s="75"/>
      <c r="BL21" s="75"/>
      <c r="BM21" s="75"/>
      <c r="BN21" s="75"/>
      <c r="BO21" s="75"/>
      <c r="BP21" s="172">
        <f t="shared" si="0"/>
        <v>47201.57</v>
      </c>
      <c r="BQ21" s="80"/>
      <c r="BR21" s="80"/>
      <c r="BS21" s="80"/>
      <c r="BT21" s="80"/>
      <c r="BU21" s="80"/>
    </row>
    <row r="22" spans="1:73" ht="12.75" hidden="1">
      <c r="A22" s="69">
        <v>15</v>
      </c>
      <c r="B22" s="74" t="s">
        <v>135</v>
      </c>
      <c r="C22" s="69">
        <v>10.78</v>
      </c>
      <c r="D22" s="69">
        <v>14</v>
      </c>
      <c r="E22" s="69">
        <v>10.78</v>
      </c>
      <c r="F22" s="69">
        <v>14</v>
      </c>
      <c r="G22" s="76">
        <v>0.8</v>
      </c>
      <c r="H22" s="69">
        <v>7.7</v>
      </c>
      <c r="I22" s="69">
        <v>10</v>
      </c>
      <c r="J22" s="69">
        <v>7.7</v>
      </c>
      <c r="K22" s="69">
        <v>10</v>
      </c>
      <c r="L22" s="72">
        <v>0.5</v>
      </c>
      <c r="M22" s="75"/>
      <c r="N22" s="76"/>
      <c r="O22" s="75"/>
      <c r="P22" s="76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7"/>
      <c r="AN22" s="75"/>
      <c r="AO22" s="77"/>
      <c r="AP22" s="75"/>
      <c r="AQ22" s="76"/>
      <c r="AR22" s="76"/>
      <c r="AS22" s="76"/>
      <c r="AT22" s="76"/>
      <c r="AU22" s="76"/>
      <c r="AV22" s="75">
        <v>13000</v>
      </c>
      <c r="AW22" s="76">
        <v>1</v>
      </c>
      <c r="AX22" s="75">
        <v>13000</v>
      </c>
      <c r="AY22" s="76">
        <v>1</v>
      </c>
      <c r="AZ22" s="75">
        <v>1.5</v>
      </c>
      <c r="BA22" s="89">
        <v>34160</v>
      </c>
      <c r="BB22" s="77">
        <v>1</v>
      </c>
      <c r="BC22" s="89">
        <v>34160</v>
      </c>
      <c r="BD22" s="77">
        <v>1</v>
      </c>
      <c r="BE22" s="76">
        <v>1.5</v>
      </c>
      <c r="BF22" s="88">
        <v>23.12</v>
      </c>
      <c r="BG22" s="76"/>
      <c r="BH22" s="75">
        <v>7642</v>
      </c>
      <c r="BI22" s="76"/>
      <c r="BJ22" s="75">
        <v>1.2</v>
      </c>
      <c r="BK22" s="75"/>
      <c r="BL22" s="75"/>
      <c r="BM22" s="75"/>
      <c r="BN22" s="75"/>
      <c r="BO22" s="75"/>
      <c r="BP22" s="172">
        <f t="shared" si="0"/>
        <v>54812.78</v>
      </c>
      <c r="BQ22" s="80"/>
      <c r="BR22" s="80"/>
      <c r="BS22" s="80"/>
      <c r="BT22" s="80"/>
      <c r="BU22" s="80"/>
    </row>
    <row r="23" spans="1:73" ht="12.75" hidden="1">
      <c r="A23" s="69">
        <v>16</v>
      </c>
      <c r="B23" s="74" t="s">
        <v>136</v>
      </c>
      <c r="C23" s="69"/>
      <c r="D23" s="69"/>
      <c r="E23" s="69"/>
      <c r="F23" s="69"/>
      <c r="G23" s="76"/>
      <c r="H23" s="69">
        <v>7.7</v>
      </c>
      <c r="I23" s="69">
        <v>10</v>
      </c>
      <c r="J23" s="69">
        <v>7.7</v>
      </c>
      <c r="K23" s="69">
        <v>10</v>
      </c>
      <c r="L23" s="72">
        <v>0.5</v>
      </c>
      <c r="M23" s="75">
        <v>96</v>
      </c>
      <c r="N23" s="76">
        <v>120</v>
      </c>
      <c r="O23" s="75">
        <v>96</v>
      </c>
      <c r="P23" s="76">
        <v>120</v>
      </c>
      <c r="Q23" s="75">
        <v>10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7"/>
      <c r="AN23" s="75"/>
      <c r="AO23" s="77"/>
      <c r="AP23" s="75"/>
      <c r="AQ23" s="76"/>
      <c r="AR23" s="76"/>
      <c r="AS23" s="76"/>
      <c r="AT23" s="76"/>
      <c r="AU23" s="76"/>
      <c r="AV23" s="88">
        <v>59600</v>
      </c>
      <c r="AW23" s="76">
        <v>3</v>
      </c>
      <c r="AX23" s="88">
        <v>59600</v>
      </c>
      <c r="AY23" s="76">
        <v>3</v>
      </c>
      <c r="AZ23" s="75">
        <v>4</v>
      </c>
      <c r="BA23" s="89">
        <v>41210</v>
      </c>
      <c r="BB23" s="77">
        <v>1</v>
      </c>
      <c r="BC23" s="89">
        <v>41210</v>
      </c>
      <c r="BD23" s="77">
        <v>1</v>
      </c>
      <c r="BE23" s="75">
        <v>2</v>
      </c>
      <c r="BF23" s="88">
        <v>23.12</v>
      </c>
      <c r="BG23" s="76"/>
      <c r="BH23" s="75">
        <v>8185</v>
      </c>
      <c r="BI23" s="76"/>
      <c r="BJ23" s="75">
        <v>1.2</v>
      </c>
      <c r="BK23" s="75"/>
      <c r="BL23" s="75"/>
      <c r="BM23" s="75"/>
      <c r="BN23" s="75"/>
      <c r="BO23" s="75"/>
      <c r="BP23" s="172">
        <f t="shared" si="0"/>
        <v>109091</v>
      </c>
      <c r="BQ23" s="80"/>
      <c r="BR23" s="80"/>
      <c r="BS23" s="80"/>
      <c r="BT23" s="80"/>
      <c r="BU23" s="80"/>
    </row>
    <row r="24" spans="1:73" ht="12.75" hidden="1">
      <c r="A24" s="69">
        <v>17</v>
      </c>
      <c r="B24" s="74" t="s">
        <v>137</v>
      </c>
      <c r="C24" s="69">
        <v>10.78</v>
      </c>
      <c r="D24" s="69">
        <v>14</v>
      </c>
      <c r="E24" s="69">
        <v>10.78</v>
      </c>
      <c r="F24" s="69">
        <v>14</v>
      </c>
      <c r="G24" s="76">
        <v>0.8</v>
      </c>
      <c r="H24" s="69">
        <v>7.7</v>
      </c>
      <c r="I24" s="69">
        <v>10</v>
      </c>
      <c r="J24" s="69">
        <v>7.7</v>
      </c>
      <c r="K24" s="69">
        <v>10</v>
      </c>
      <c r="L24" s="72">
        <v>0.5</v>
      </c>
      <c r="M24" s="75"/>
      <c r="N24" s="76"/>
      <c r="O24" s="75"/>
      <c r="P24" s="76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5"/>
      <c r="AO24" s="77"/>
      <c r="AP24" s="75"/>
      <c r="AQ24" s="76">
        <v>17.03</v>
      </c>
      <c r="AR24" s="76">
        <v>1</v>
      </c>
      <c r="AS24" s="76">
        <v>17.03</v>
      </c>
      <c r="AT24" s="76">
        <v>1</v>
      </c>
      <c r="AU24" s="76">
        <v>1.5</v>
      </c>
      <c r="AV24" s="88">
        <v>30600</v>
      </c>
      <c r="AW24" s="76">
        <v>2</v>
      </c>
      <c r="AX24" s="88">
        <v>30600</v>
      </c>
      <c r="AY24" s="76">
        <v>2</v>
      </c>
      <c r="AZ24" s="75">
        <v>3</v>
      </c>
      <c r="BA24" s="89">
        <v>34160</v>
      </c>
      <c r="BB24" s="77">
        <v>1</v>
      </c>
      <c r="BC24" s="89">
        <v>34160</v>
      </c>
      <c r="BD24" s="77">
        <v>1</v>
      </c>
      <c r="BE24" s="76">
        <v>1.5</v>
      </c>
      <c r="BF24" s="88">
        <v>23.12</v>
      </c>
      <c r="BG24" s="76"/>
      <c r="BH24" s="75">
        <v>7937</v>
      </c>
      <c r="BI24" s="76"/>
      <c r="BJ24" s="75">
        <v>1.1</v>
      </c>
      <c r="BK24" s="75"/>
      <c r="BL24" s="75"/>
      <c r="BM24" s="75"/>
      <c r="BN24" s="75"/>
      <c r="BO24" s="75"/>
      <c r="BP24" s="172">
        <f t="shared" si="0"/>
        <v>72724.81</v>
      </c>
      <c r="BQ24" s="80"/>
      <c r="BR24" s="80"/>
      <c r="BS24" s="80"/>
      <c r="BT24" s="80"/>
      <c r="BU24" s="80"/>
    </row>
    <row r="25" spans="1:73" ht="12.75" hidden="1">
      <c r="A25" s="69">
        <v>18</v>
      </c>
      <c r="B25" s="74" t="s">
        <v>138</v>
      </c>
      <c r="C25" s="69"/>
      <c r="D25" s="69"/>
      <c r="E25" s="69"/>
      <c r="F25" s="69"/>
      <c r="G25" s="76"/>
      <c r="H25" s="69">
        <v>7.7</v>
      </c>
      <c r="I25" s="69">
        <v>10</v>
      </c>
      <c r="J25" s="69">
        <v>7.7</v>
      </c>
      <c r="K25" s="69">
        <v>10</v>
      </c>
      <c r="L25" s="72">
        <v>0.5</v>
      </c>
      <c r="M25" s="75">
        <v>56</v>
      </c>
      <c r="N25" s="76">
        <v>70</v>
      </c>
      <c r="O25" s="75">
        <v>56</v>
      </c>
      <c r="P25" s="76">
        <v>70</v>
      </c>
      <c r="Q25" s="75">
        <v>5.2</v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7"/>
      <c r="AN25" s="75"/>
      <c r="AO25" s="77"/>
      <c r="AP25" s="75"/>
      <c r="AQ25" s="76"/>
      <c r="AR25" s="76"/>
      <c r="AS25" s="76"/>
      <c r="AT25" s="76"/>
      <c r="AU25" s="76"/>
      <c r="AV25" s="75"/>
      <c r="AW25" s="76"/>
      <c r="AX25" s="75"/>
      <c r="AY25" s="76"/>
      <c r="AZ25" s="75"/>
      <c r="BA25" s="89">
        <v>41210</v>
      </c>
      <c r="BB25" s="77">
        <v>1</v>
      </c>
      <c r="BC25" s="89">
        <v>41210</v>
      </c>
      <c r="BD25" s="77">
        <v>1</v>
      </c>
      <c r="BE25" s="75">
        <v>2.5</v>
      </c>
      <c r="BF25" s="88">
        <v>23.12</v>
      </c>
      <c r="BG25" s="76"/>
      <c r="BH25" s="75">
        <v>8303</v>
      </c>
      <c r="BI25" s="76"/>
      <c r="BJ25" s="75">
        <v>1.2</v>
      </c>
      <c r="BK25" s="75"/>
      <c r="BL25" s="75"/>
      <c r="BM25" s="75"/>
      <c r="BN25" s="75"/>
      <c r="BO25" s="75"/>
      <c r="BP25" s="172">
        <f t="shared" si="0"/>
        <v>49569</v>
      </c>
      <c r="BQ25" s="80"/>
      <c r="BR25" s="80"/>
      <c r="BS25" s="80"/>
      <c r="BT25" s="80"/>
      <c r="BU25" s="80"/>
    </row>
    <row r="26" spans="1:73" ht="12.75" hidden="1">
      <c r="A26" s="69">
        <v>19</v>
      </c>
      <c r="B26" s="74" t="s">
        <v>139</v>
      </c>
      <c r="C26" s="69">
        <v>26.95</v>
      </c>
      <c r="D26" s="69">
        <v>35</v>
      </c>
      <c r="E26" s="69">
        <v>26.95</v>
      </c>
      <c r="F26" s="69">
        <v>35</v>
      </c>
      <c r="G26" s="76">
        <v>1.2</v>
      </c>
      <c r="H26" s="69">
        <v>7.7</v>
      </c>
      <c r="I26" s="69">
        <v>10</v>
      </c>
      <c r="J26" s="69">
        <v>7.7</v>
      </c>
      <c r="K26" s="69">
        <v>10</v>
      </c>
      <c r="L26" s="72">
        <v>0.5</v>
      </c>
      <c r="M26" s="75"/>
      <c r="N26" s="76"/>
      <c r="O26" s="75"/>
      <c r="P26" s="76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7"/>
      <c r="AN26" s="75"/>
      <c r="AO26" s="77"/>
      <c r="AP26" s="75"/>
      <c r="AQ26" s="76">
        <v>32.62</v>
      </c>
      <c r="AR26" s="76">
        <v>2</v>
      </c>
      <c r="AS26" s="76">
        <v>32.62</v>
      </c>
      <c r="AT26" s="76">
        <v>2</v>
      </c>
      <c r="AU26" s="76">
        <v>3.4</v>
      </c>
      <c r="AV26" s="75">
        <v>29000</v>
      </c>
      <c r="AW26" s="76">
        <v>1</v>
      </c>
      <c r="AX26" s="75">
        <v>29000</v>
      </c>
      <c r="AY26" s="76">
        <v>1</v>
      </c>
      <c r="AZ26" s="75">
        <v>1.5</v>
      </c>
      <c r="BA26" s="89"/>
      <c r="BB26" s="76"/>
      <c r="BC26" s="89"/>
      <c r="BD26" s="76"/>
      <c r="BE26" s="75"/>
      <c r="BF26" s="88">
        <v>16.57</v>
      </c>
      <c r="BG26" s="76"/>
      <c r="BH26" s="75">
        <v>5884</v>
      </c>
      <c r="BI26" s="76"/>
      <c r="BJ26" s="75">
        <v>1.1</v>
      </c>
      <c r="BK26" s="75"/>
      <c r="BL26" s="75"/>
      <c r="BM26" s="75"/>
      <c r="BN26" s="75"/>
      <c r="BO26" s="75"/>
      <c r="BP26" s="172">
        <f t="shared" si="0"/>
        <v>34943.57</v>
      </c>
      <c r="BQ26" s="80"/>
      <c r="BR26" s="80"/>
      <c r="BS26" s="80"/>
      <c r="BT26" s="80"/>
      <c r="BU26" s="80"/>
    </row>
    <row r="27" spans="1:73" ht="12.75" hidden="1">
      <c r="A27" s="69">
        <v>20</v>
      </c>
      <c r="B27" s="74" t="s">
        <v>140</v>
      </c>
      <c r="C27" s="75"/>
      <c r="D27" s="76"/>
      <c r="E27" s="75"/>
      <c r="F27" s="76"/>
      <c r="G27" s="79"/>
      <c r="H27" s="69">
        <v>7.7</v>
      </c>
      <c r="I27" s="69">
        <v>10</v>
      </c>
      <c r="J27" s="69">
        <v>7.7</v>
      </c>
      <c r="K27" s="69">
        <v>10</v>
      </c>
      <c r="L27" s="72">
        <v>0.5</v>
      </c>
      <c r="M27" s="75">
        <v>28</v>
      </c>
      <c r="N27" s="76">
        <v>35</v>
      </c>
      <c r="O27" s="75">
        <v>28</v>
      </c>
      <c r="P27" s="76">
        <v>35</v>
      </c>
      <c r="Q27" s="75">
        <v>3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7"/>
      <c r="AN27" s="75"/>
      <c r="AO27" s="77"/>
      <c r="AP27" s="75"/>
      <c r="AQ27" s="76"/>
      <c r="AR27" s="76"/>
      <c r="AS27" s="76"/>
      <c r="AT27" s="76"/>
      <c r="AU27" s="76"/>
      <c r="AV27" s="75">
        <v>13000</v>
      </c>
      <c r="AW27" s="76">
        <v>1</v>
      </c>
      <c r="AX27" s="75">
        <v>13000</v>
      </c>
      <c r="AY27" s="76">
        <v>1</v>
      </c>
      <c r="AZ27" s="75">
        <v>1.5</v>
      </c>
      <c r="BA27" s="89"/>
      <c r="BB27" s="76"/>
      <c r="BC27" s="89"/>
      <c r="BD27" s="76"/>
      <c r="BE27" s="75"/>
      <c r="BF27" s="88">
        <v>23.12</v>
      </c>
      <c r="BG27" s="76"/>
      <c r="BH27" s="75">
        <v>7642</v>
      </c>
      <c r="BI27" s="76"/>
      <c r="BJ27" s="75">
        <v>1.1</v>
      </c>
      <c r="BK27" s="75"/>
      <c r="BL27" s="75"/>
      <c r="BM27" s="75"/>
      <c r="BN27" s="75"/>
      <c r="BO27" s="75"/>
      <c r="BP27" s="172">
        <f t="shared" si="0"/>
        <v>20670</v>
      </c>
      <c r="BQ27" s="80"/>
      <c r="BR27" s="80"/>
      <c r="BS27" s="80"/>
      <c r="BT27" s="80"/>
      <c r="BU27" s="80"/>
    </row>
    <row r="28" spans="1:73" ht="13.5" customHeight="1" hidden="1">
      <c r="A28" s="69">
        <v>21</v>
      </c>
      <c r="B28" s="74" t="s">
        <v>141</v>
      </c>
      <c r="C28" s="171"/>
      <c r="D28" s="171"/>
      <c r="E28" s="171"/>
      <c r="F28" s="171"/>
      <c r="G28" s="76"/>
      <c r="H28" s="69">
        <v>7.7</v>
      </c>
      <c r="I28" s="69">
        <v>10</v>
      </c>
      <c r="J28" s="69">
        <v>7.7</v>
      </c>
      <c r="K28" s="69">
        <v>10</v>
      </c>
      <c r="L28" s="72">
        <v>0.5</v>
      </c>
      <c r="M28" s="75"/>
      <c r="N28" s="76"/>
      <c r="O28" s="75"/>
      <c r="P28" s="76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7"/>
      <c r="AN28" s="75"/>
      <c r="AO28" s="77"/>
      <c r="AP28" s="75"/>
      <c r="AQ28" s="76"/>
      <c r="AR28" s="76"/>
      <c r="AS28" s="76"/>
      <c r="AT28" s="76"/>
      <c r="AU28" s="76"/>
      <c r="AV28" s="75">
        <v>73900</v>
      </c>
      <c r="AW28" s="76">
        <v>5</v>
      </c>
      <c r="AX28" s="75">
        <v>73900</v>
      </c>
      <c r="AY28" s="76">
        <v>5</v>
      </c>
      <c r="AZ28" s="75">
        <v>6</v>
      </c>
      <c r="BA28" s="89"/>
      <c r="BB28" s="76"/>
      <c r="BC28" s="89"/>
      <c r="BD28" s="76"/>
      <c r="BE28" s="75"/>
      <c r="BF28" s="88">
        <v>16.57</v>
      </c>
      <c r="BG28" s="76"/>
      <c r="BH28" s="75">
        <v>5884</v>
      </c>
      <c r="BI28" s="76"/>
      <c r="BJ28" s="75">
        <v>1.1</v>
      </c>
      <c r="BK28" s="75">
        <v>4.8</v>
      </c>
      <c r="BL28" s="75">
        <v>12</v>
      </c>
      <c r="BM28" s="75">
        <v>4.8</v>
      </c>
      <c r="BN28" s="75">
        <v>12</v>
      </c>
      <c r="BO28" s="75">
        <v>0.3</v>
      </c>
      <c r="BP28" s="172">
        <f t="shared" si="0"/>
        <v>79788.8</v>
      </c>
      <c r="BQ28" s="80"/>
      <c r="BR28" s="80"/>
      <c r="BS28" s="80"/>
      <c r="BT28" s="80"/>
      <c r="BU28" s="80"/>
    </row>
    <row r="29" spans="1:73" ht="12.75" hidden="1">
      <c r="A29" s="69">
        <v>22</v>
      </c>
      <c r="B29" s="74" t="s">
        <v>142</v>
      </c>
      <c r="C29" s="76"/>
      <c r="D29" s="76"/>
      <c r="E29" s="76"/>
      <c r="F29" s="76"/>
      <c r="G29" s="79"/>
      <c r="H29" s="69">
        <v>7.7</v>
      </c>
      <c r="I29" s="69">
        <v>10</v>
      </c>
      <c r="J29" s="69">
        <v>7.7</v>
      </c>
      <c r="K29" s="69">
        <v>10</v>
      </c>
      <c r="L29" s="72">
        <v>0.5</v>
      </c>
      <c r="M29" s="75"/>
      <c r="N29" s="76"/>
      <c r="O29" s="75"/>
      <c r="P29" s="76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7"/>
      <c r="AN29" s="75"/>
      <c r="AO29" s="77"/>
      <c r="AP29" s="75"/>
      <c r="AQ29" s="75"/>
      <c r="AR29" s="76"/>
      <c r="AS29" s="75"/>
      <c r="AT29" s="76"/>
      <c r="AU29" s="76"/>
      <c r="AV29" s="88">
        <v>73900</v>
      </c>
      <c r="AW29" s="76">
        <v>5</v>
      </c>
      <c r="AX29" s="88">
        <v>73900</v>
      </c>
      <c r="AY29" s="76">
        <v>5</v>
      </c>
      <c r="AZ29" s="75">
        <v>6</v>
      </c>
      <c r="BA29" s="89">
        <v>35550</v>
      </c>
      <c r="BB29" s="77">
        <v>1</v>
      </c>
      <c r="BC29" s="89">
        <v>35550</v>
      </c>
      <c r="BD29" s="77">
        <v>1</v>
      </c>
      <c r="BE29" s="76">
        <v>1.6</v>
      </c>
      <c r="BF29" s="88">
        <v>16.57</v>
      </c>
      <c r="BG29" s="76"/>
      <c r="BH29" s="75">
        <v>5884</v>
      </c>
      <c r="BI29" s="76"/>
      <c r="BJ29" s="75">
        <v>1.1</v>
      </c>
      <c r="BK29" s="75"/>
      <c r="BL29" s="75"/>
      <c r="BM29" s="75"/>
      <c r="BN29" s="75"/>
      <c r="BO29" s="75"/>
      <c r="BP29" s="172">
        <f t="shared" si="0"/>
        <v>115334</v>
      </c>
      <c r="BQ29" s="80"/>
      <c r="BR29" s="80"/>
      <c r="BS29" s="80"/>
      <c r="BT29" s="80"/>
      <c r="BU29" s="80"/>
    </row>
    <row r="30" spans="1:73" ht="15.75" hidden="1">
      <c r="A30" s="69">
        <v>23</v>
      </c>
      <c r="B30" s="74" t="s">
        <v>143</v>
      </c>
      <c r="C30" s="171"/>
      <c r="D30" s="171"/>
      <c r="E30" s="171"/>
      <c r="F30" s="171"/>
      <c r="G30" s="76"/>
      <c r="H30" s="69">
        <v>7.7</v>
      </c>
      <c r="I30" s="69">
        <v>10</v>
      </c>
      <c r="J30" s="69">
        <v>7.7</v>
      </c>
      <c r="K30" s="69">
        <v>10</v>
      </c>
      <c r="L30" s="72">
        <v>0.5</v>
      </c>
      <c r="M30" s="75"/>
      <c r="N30" s="76"/>
      <c r="O30" s="75"/>
      <c r="P30" s="76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7"/>
      <c r="AN30" s="75"/>
      <c r="AO30" s="77"/>
      <c r="AP30" s="75"/>
      <c r="AQ30" s="75"/>
      <c r="AR30" s="76"/>
      <c r="AS30" s="75"/>
      <c r="AT30" s="76"/>
      <c r="AU30" s="76"/>
      <c r="AV30" s="88">
        <v>42600</v>
      </c>
      <c r="AW30" s="76">
        <v>2</v>
      </c>
      <c r="AX30" s="88">
        <v>42600</v>
      </c>
      <c r="AY30" s="76">
        <v>2</v>
      </c>
      <c r="AZ30" s="75">
        <v>3</v>
      </c>
      <c r="BA30" s="89"/>
      <c r="BB30" s="76"/>
      <c r="BC30" s="89"/>
      <c r="BD30" s="76"/>
      <c r="BE30" s="75"/>
      <c r="BF30" s="88">
        <v>23.12</v>
      </c>
      <c r="BG30" s="76"/>
      <c r="BH30" s="75">
        <v>5884</v>
      </c>
      <c r="BI30" s="76"/>
      <c r="BJ30" s="75">
        <v>1.1</v>
      </c>
      <c r="BK30" s="75"/>
      <c r="BL30" s="75"/>
      <c r="BM30" s="75"/>
      <c r="BN30" s="75"/>
      <c r="BO30" s="75"/>
      <c r="BP30" s="172">
        <f t="shared" si="0"/>
        <v>48484</v>
      </c>
      <c r="BQ30" s="80"/>
      <c r="BR30" s="80"/>
      <c r="BS30" s="80"/>
      <c r="BT30" s="80"/>
      <c r="BU30" s="80"/>
    </row>
    <row r="31" spans="1:73" ht="15.75" hidden="1">
      <c r="A31" s="69">
        <v>24</v>
      </c>
      <c r="B31" s="74" t="s">
        <v>144</v>
      </c>
      <c r="C31" s="171"/>
      <c r="D31" s="171"/>
      <c r="E31" s="171"/>
      <c r="F31" s="171"/>
      <c r="G31" s="76"/>
      <c r="H31" s="69">
        <v>7.7</v>
      </c>
      <c r="I31" s="69">
        <v>10</v>
      </c>
      <c r="J31" s="69">
        <v>7.7</v>
      </c>
      <c r="K31" s="69">
        <v>10</v>
      </c>
      <c r="L31" s="72">
        <v>0.5</v>
      </c>
      <c r="M31" s="75"/>
      <c r="N31" s="76"/>
      <c r="O31" s="75"/>
      <c r="P31" s="76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7"/>
      <c r="AN31" s="75"/>
      <c r="AO31" s="77"/>
      <c r="AP31" s="75"/>
      <c r="AQ31" s="75"/>
      <c r="AR31" s="76"/>
      <c r="AS31" s="75"/>
      <c r="AT31" s="76"/>
      <c r="AU31" s="76"/>
      <c r="AV31" s="75"/>
      <c r="AW31" s="76"/>
      <c r="AX31" s="75"/>
      <c r="AY31" s="76"/>
      <c r="AZ31" s="75"/>
      <c r="BA31" s="89">
        <v>35550</v>
      </c>
      <c r="BB31" s="77">
        <v>1</v>
      </c>
      <c r="BC31" s="89">
        <v>35550</v>
      </c>
      <c r="BD31" s="77">
        <v>1</v>
      </c>
      <c r="BE31" s="76">
        <v>1.6</v>
      </c>
      <c r="BF31" s="88">
        <v>23.12</v>
      </c>
      <c r="BG31" s="76"/>
      <c r="BH31" s="75">
        <v>11241</v>
      </c>
      <c r="BI31" s="76"/>
      <c r="BJ31" s="75">
        <v>1.7</v>
      </c>
      <c r="BK31" s="75"/>
      <c r="BL31" s="75"/>
      <c r="BM31" s="75"/>
      <c r="BN31" s="75"/>
      <c r="BO31" s="75"/>
      <c r="BP31" s="172">
        <f t="shared" si="0"/>
        <v>46791</v>
      </c>
      <c r="BQ31" s="80"/>
      <c r="BR31" s="80"/>
      <c r="BS31" s="80"/>
      <c r="BT31" s="80"/>
      <c r="BU31" s="80"/>
    </row>
    <row r="32" spans="1:73" ht="12.75" hidden="1">
      <c r="A32" s="69">
        <v>25</v>
      </c>
      <c r="B32" s="74" t="s">
        <v>145</v>
      </c>
      <c r="C32" s="75"/>
      <c r="D32" s="76"/>
      <c r="E32" s="75"/>
      <c r="F32" s="76"/>
      <c r="G32" s="79"/>
      <c r="H32" s="69">
        <v>7.7</v>
      </c>
      <c r="I32" s="69">
        <v>10</v>
      </c>
      <c r="J32" s="69">
        <v>7.7</v>
      </c>
      <c r="K32" s="69">
        <v>10</v>
      </c>
      <c r="L32" s="72">
        <v>0.5</v>
      </c>
      <c r="M32" s="75"/>
      <c r="N32" s="76"/>
      <c r="O32" s="75"/>
      <c r="P32" s="76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>
        <v>15</v>
      </c>
      <c r="AM32" s="77">
        <v>1</v>
      </c>
      <c r="AN32" s="75">
        <v>15</v>
      </c>
      <c r="AO32" s="87" t="s">
        <v>156</v>
      </c>
      <c r="AP32" s="75">
        <v>0.8</v>
      </c>
      <c r="AQ32" s="88">
        <v>16.26</v>
      </c>
      <c r="AR32" s="76">
        <v>1</v>
      </c>
      <c r="AS32" s="88">
        <v>16.26</v>
      </c>
      <c r="AT32" s="76">
        <v>1</v>
      </c>
      <c r="AU32" s="76">
        <v>1.6</v>
      </c>
      <c r="AV32" s="75">
        <v>13000</v>
      </c>
      <c r="AW32" s="76">
        <v>1</v>
      </c>
      <c r="AX32" s="75">
        <v>13000</v>
      </c>
      <c r="AY32" s="76">
        <v>1</v>
      </c>
      <c r="AZ32" s="75">
        <v>1.2</v>
      </c>
      <c r="BA32" s="89">
        <v>34160</v>
      </c>
      <c r="BB32" s="77">
        <v>1</v>
      </c>
      <c r="BC32" s="89">
        <v>34160</v>
      </c>
      <c r="BD32" s="77">
        <v>1</v>
      </c>
      <c r="BE32" s="76">
        <v>1.5</v>
      </c>
      <c r="BF32" s="88">
        <v>16.57</v>
      </c>
      <c r="BG32" s="76"/>
      <c r="BH32" s="75">
        <v>6120</v>
      </c>
      <c r="BI32" s="76"/>
      <c r="BJ32" s="75">
        <v>1.1</v>
      </c>
      <c r="BK32" s="75"/>
      <c r="BL32" s="75"/>
      <c r="BM32" s="75"/>
      <c r="BN32" s="75"/>
      <c r="BO32" s="75"/>
      <c r="BP32" s="172">
        <f t="shared" si="0"/>
        <v>53311.26</v>
      </c>
      <c r="BQ32" s="80"/>
      <c r="BR32" s="80"/>
      <c r="BS32" s="80"/>
      <c r="BT32" s="80"/>
      <c r="BU32" s="80"/>
    </row>
    <row r="33" spans="1:73" ht="12.75" hidden="1">
      <c r="A33" s="69">
        <v>26</v>
      </c>
      <c r="B33" s="173" t="s">
        <v>146</v>
      </c>
      <c r="C33" s="75"/>
      <c r="D33" s="76"/>
      <c r="E33" s="75"/>
      <c r="F33" s="76"/>
      <c r="G33" s="79"/>
      <c r="H33" s="70">
        <v>15.4</v>
      </c>
      <c r="I33" s="69">
        <v>20</v>
      </c>
      <c r="J33" s="70">
        <v>15.4</v>
      </c>
      <c r="K33" s="69">
        <v>20</v>
      </c>
      <c r="L33" s="73">
        <v>0.7</v>
      </c>
      <c r="M33" s="76"/>
      <c r="N33" s="76"/>
      <c r="O33" s="76"/>
      <c r="P33" s="76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>
        <v>12</v>
      </c>
      <c r="AM33" s="77">
        <v>1</v>
      </c>
      <c r="AN33" s="75">
        <v>12</v>
      </c>
      <c r="AO33" s="77">
        <v>0.5</v>
      </c>
      <c r="AP33" s="75">
        <v>0.5</v>
      </c>
      <c r="AQ33" s="75"/>
      <c r="AR33" s="76"/>
      <c r="AS33" s="75"/>
      <c r="AT33" s="76"/>
      <c r="AU33" s="76"/>
      <c r="AV33" s="75">
        <v>114900</v>
      </c>
      <c r="AW33" s="76">
        <v>6</v>
      </c>
      <c r="AX33" s="75">
        <v>114900</v>
      </c>
      <c r="AY33" s="76">
        <v>6</v>
      </c>
      <c r="AZ33" s="75">
        <v>12</v>
      </c>
      <c r="BA33" s="89">
        <v>36210</v>
      </c>
      <c r="BB33" s="77">
        <v>1</v>
      </c>
      <c r="BC33" s="89">
        <v>36210</v>
      </c>
      <c r="BD33" s="77">
        <v>1</v>
      </c>
      <c r="BE33" s="76">
        <v>1.8</v>
      </c>
      <c r="BF33" s="88"/>
      <c r="BG33" s="76"/>
      <c r="BH33" s="76"/>
      <c r="BI33" s="76"/>
      <c r="BJ33" s="75"/>
      <c r="BK33" s="75"/>
      <c r="BL33" s="75"/>
      <c r="BM33" s="75"/>
      <c r="BN33" s="75"/>
      <c r="BO33" s="75"/>
      <c r="BP33" s="172">
        <f t="shared" si="0"/>
        <v>151122</v>
      </c>
      <c r="BQ33" s="80"/>
      <c r="BR33" s="80"/>
      <c r="BS33" s="80"/>
      <c r="BT33" s="80"/>
      <c r="BU33" s="80"/>
    </row>
    <row r="34" spans="1:73" ht="15.75" hidden="1">
      <c r="A34" s="69">
        <v>27</v>
      </c>
      <c r="B34" s="173" t="s">
        <v>147</v>
      </c>
      <c r="C34" s="171"/>
      <c r="D34" s="171"/>
      <c r="E34" s="171"/>
      <c r="F34" s="171"/>
      <c r="G34" s="76"/>
      <c r="H34" s="69">
        <v>15.4</v>
      </c>
      <c r="I34" s="69">
        <v>20</v>
      </c>
      <c r="J34" s="69">
        <v>15.4</v>
      </c>
      <c r="K34" s="69">
        <v>20</v>
      </c>
      <c r="L34" s="69">
        <v>0.7</v>
      </c>
      <c r="M34" s="75"/>
      <c r="N34" s="76"/>
      <c r="O34" s="75"/>
      <c r="P34" s="76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7"/>
      <c r="AN34" s="81"/>
      <c r="AO34" s="81"/>
      <c r="AP34" s="75"/>
      <c r="AQ34" s="76"/>
      <c r="AR34" s="76"/>
      <c r="AS34" s="76"/>
      <c r="AT34" s="76"/>
      <c r="AU34" s="76"/>
      <c r="AV34" s="75">
        <v>114900</v>
      </c>
      <c r="AW34" s="76">
        <v>6</v>
      </c>
      <c r="AX34" s="75">
        <v>114900</v>
      </c>
      <c r="AY34" s="76">
        <v>6</v>
      </c>
      <c r="AZ34" s="75">
        <v>12</v>
      </c>
      <c r="BA34" s="89">
        <v>44650</v>
      </c>
      <c r="BB34" s="77">
        <v>1</v>
      </c>
      <c r="BC34" s="89">
        <v>44650</v>
      </c>
      <c r="BD34" s="77">
        <v>1</v>
      </c>
      <c r="BE34" s="75">
        <v>2.8</v>
      </c>
      <c r="BF34" s="88"/>
      <c r="BG34" s="76"/>
      <c r="BH34" s="76"/>
      <c r="BI34" s="76"/>
      <c r="BJ34" s="75"/>
      <c r="BK34" s="75">
        <v>12</v>
      </c>
      <c r="BL34" s="75">
        <v>30</v>
      </c>
      <c r="BM34" s="75">
        <v>12</v>
      </c>
      <c r="BN34" s="75">
        <v>35</v>
      </c>
      <c r="BO34" s="75">
        <v>0.5</v>
      </c>
      <c r="BP34" s="172">
        <f t="shared" si="0"/>
        <v>159562</v>
      </c>
      <c r="BQ34" s="80"/>
      <c r="BR34" s="80"/>
      <c r="BS34" s="80"/>
      <c r="BT34" s="80"/>
      <c r="BU34" s="80"/>
    </row>
    <row r="35" spans="1:73" s="176" customFormat="1" ht="12" hidden="1">
      <c r="A35" s="174" t="s">
        <v>14</v>
      </c>
      <c r="B35" s="175"/>
      <c r="C35" s="90">
        <f aca="true" t="shared" si="1" ref="C35:AZ35">SUM(C8:C34)</f>
        <v>164.01</v>
      </c>
      <c r="D35" s="90">
        <f t="shared" si="1"/>
        <v>213</v>
      </c>
      <c r="E35" s="90">
        <f t="shared" si="1"/>
        <v>164.01</v>
      </c>
      <c r="F35" s="90">
        <f t="shared" si="1"/>
        <v>213</v>
      </c>
      <c r="G35" s="90">
        <f t="shared" si="1"/>
        <v>8.2</v>
      </c>
      <c r="H35" s="90">
        <f t="shared" si="1"/>
        <v>230.99999999999994</v>
      </c>
      <c r="I35" s="90">
        <f t="shared" si="1"/>
        <v>300</v>
      </c>
      <c r="J35" s="90">
        <f t="shared" si="1"/>
        <v>230.99999999999994</v>
      </c>
      <c r="K35" s="90">
        <f t="shared" si="1"/>
        <v>300</v>
      </c>
      <c r="L35" s="90">
        <f t="shared" si="1"/>
        <v>14.099999999999998</v>
      </c>
      <c r="M35" s="90">
        <f t="shared" si="1"/>
        <v>461.6</v>
      </c>
      <c r="N35" s="90">
        <f t="shared" si="1"/>
        <v>577</v>
      </c>
      <c r="O35" s="90">
        <f t="shared" si="1"/>
        <v>461.6</v>
      </c>
      <c r="P35" s="90">
        <f t="shared" si="1"/>
        <v>577</v>
      </c>
      <c r="Q35" s="90">
        <f t="shared" si="1"/>
        <v>46.2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>
        <f t="shared" si="1"/>
        <v>57</v>
      </c>
      <c r="AM35" s="90">
        <f t="shared" si="1"/>
        <v>4</v>
      </c>
      <c r="AN35" s="90">
        <f t="shared" si="1"/>
        <v>57</v>
      </c>
      <c r="AO35" s="90">
        <f t="shared" si="1"/>
        <v>2.5</v>
      </c>
      <c r="AP35" s="90">
        <f t="shared" si="1"/>
        <v>2.9000000000000004</v>
      </c>
      <c r="AQ35" s="90">
        <f t="shared" si="1"/>
        <v>192.48</v>
      </c>
      <c r="AR35" s="90">
        <f t="shared" si="1"/>
        <v>11</v>
      </c>
      <c r="AS35" s="90">
        <f t="shared" si="1"/>
        <v>192.48</v>
      </c>
      <c r="AT35" s="90">
        <f t="shared" si="1"/>
        <v>11</v>
      </c>
      <c r="AU35" s="90">
        <f t="shared" si="1"/>
        <v>18.6</v>
      </c>
      <c r="AV35" s="90">
        <f t="shared" si="1"/>
        <v>881700</v>
      </c>
      <c r="AW35" s="90">
        <f t="shared" si="1"/>
        <v>61</v>
      </c>
      <c r="AX35" s="90">
        <f t="shared" si="1"/>
        <v>881700</v>
      </c>
      <c r="AY35" s="90">
        <f t="shared" si="1"/>
        <v>61</v>
      </c>
      <c r="AZ35" s="90">
        <f t="shared" si="1"/>
        <v>88.2</v>
      </c>
      <c r="BA35" s="90">
        <f>SUM(BA8:BA34)</f>
        <v>779050</v>
      </c>
      <c r="BB35" s="90">
        <f aca="true" t="shared" si="2" ref="BB35:BO35">SUM(BB8:BB34)</f>
        <v>21</v>
      </c>
      <c r="BC35" s="90">
        <f t="shared" si="2"/>
        <v>779050</v>
      </c>
      <c r="BD35" s="90">
        <f t="shared" si="2"/>
        <v>21</v>
      </c>
      <c r="BE35" s="90">
        <f t="shared" si="2"/>
        <v>38.99999999999999</v>
      </c>
      <c r="BF35" s="90">
        <f t="shared" si="2"/>
        <v>597.7300000000001</v>
      </c>
      <c r="BG35" s="90">
        <f t="shared" si="2"/>
        <v>0</v>
      </c>
      <c r="BH35" s="90">
        <f t="shared" si="2"/>
        <v>208524</v>
      </c>
      <c r="BI35" s="90">
        <f t="shared" si="2"/>
        <v>0</v>
      </c>
      <c r="BJ35" s="90">
        <f t="shared" si="2"/>
        <v>29.900000000000006</v>
      </c>
      <c r="BK35" s="90">
        <f t="shared" si="2"/>
        <v>20</v>
      </c>
      <c r="BL35" s="90">
        <f t="shared" si="2"/>
        <v>50</v>
      </c>
      <c r="BM35" s="90">
        <f t="shared" si="2"/>
        <v>20</v>
      </c>
      <c r="BN35" s="90">
        <f t="shared" si="2"/>
        <v>55</v>
      </c>
      <c r="BO35" s="90">
        <f t="shared" si="2"/>
        <v>1</v>
      </c>
      <c r="BP35" s="90">
        <f>SUM(BP8:BP34)</f>
        <v>1870169.09</v>
      </c>
      <c r="BQ35" s="80"/>
      <c r="BR35" s="80"/>
      <c r="BS35" s="80"/>
      <c r="BT35" s="80"/>
      <c r="BU35" s="80"/>
    </row>
    <row r="36" spans="1:73" s="176" customFormat="1" ht="12" hidden="1">
      <c r="A36" s="177"/>
      <c r="B36" s="177"/>
      <c r="C36" s="82"/>
      <c r="D36" s="178"/>
      <c r="E36" s="82"/>
      <c r="F36" s="178"/>
      <c r="G36" s="82"/>
      <c r="H36" s="82"/>
      <c r="I36" s="82"/>
      <c r="J36" s="82"/>
      <c r="K36" s="82"/>
      <c r="L36" s="82"/>
      <c r="M36" s="82"/>
      <c r="N36" s="83"/>
      <c r="O36" s="82"/>
      <c r="P36" s="178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178"/>
      <c r="AN36" s="82"/>
      <c r="AO36" s="83"/>
      <c r="AP36" s="82"/>
      <c r="AQ36" s="82"/>
      <c r="AR36" s="178"/>
      <c r="AS36" s="82"/>
      <c r="AT36" s="178"/>
      <c r="AU36" s="179"/>
      <c r="AV36" s="82"/>
      <c r="AW36" s="83"/>
      <c r="AX36" s="82"/>
      <c r="AY36" s="83"/>
      <c r="AZ36" s="82"/>
      <c r="BA36" s="82"/>
      <c r="BB36" s="178"/>
      <c r="BC36" s="82"/>
      <c r="BD36" s="178"/>
      <c r="BE36" s="82"/>
      <c r="BF36" s="82"/>
      <c r="BG36" s="83"/>
      <c r="BH36" s="82"/>
      <c r="BI36" s="178"/>
      <c r="BJ36" s="82"/>
      <c r="BK36" s="82"/>
      <c r="BL36" s="82"/>
      <c r="BM36" s="82"/>
      <c r="BN36" s="82"/>
      <c r="BO36" s="82"/>
      <c r="BP36" s="82"/>
      <c r="BQ36" s="80"/>
      <c r="BR36" s="80"/>
      <c r="BS36" s="80"/>
      <c r="BT36" s="80"/>
      <c r="BU36" s="80"/>
    </row>
    <row r="37" spans="1:73" s="176" customFormat="1" ht="12" hidden="1">
      <c r="A37" s="177"/>
      <c r="B37" s="177"/>
      <c r="C37" s="82"/>
      <c r="D37" s="178"/>
      <c r="E37" s="82"/>
      <c r="F37" s="178"/>
      <c r="G37" s="82"/>
      <c r="H37" s="82"/>
      <c r="I37" s="82"/>
      <c r="J37" s="82"/>
      <c r="K37" s="82"/>
      <c r="L37" s="82"/>
      <c r="M37" s="82"/>
      <c r="N37" s="83"/>
      <c r="O37" s="82"/>
      <c r="P37" s="178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78"/>
      <c r="AN37" s="82"/>
      <c r="AO37" s="83"/>
      <c r="AP37" s="82"/>
      <c r="AQ37" s="82"/>
      <c r="AR37" s="178"/>
      <c r="AS37" s="82"/>
      <c r="AT37" s="178"/>
      <c r="AU37" s="179"/>
      <c r="AV37" s="82"/>
      <c r="AW37" s="83"/>
      <c r="AX37" s="82"/>
      <c r="AY37" s="83"/>
      <c r="AZ37" s="82"/>
      <c r="BA37" s="82"/>
      <c r="BB37" s="178"/>
      <c r="BC37" s="82"/>
      <c r="BD37" s="178"/>
      <c r="BE37" s="82"/>
      <c r="BF37" s="82"/>
      <c r="BG37" s="83"/>
      <c r="BH37" s="82"/>
      <c r="BI37" s="178"/>
      <c r="BJ37" s="82"/>
      <c r="BK37" s="82"/>
      <c r="BL37" s="82"/>
      <c r="BM37" s="82"/>
      <c r="BN37" s="82"/>
      <c r="BO37" s="82"/>
      <c r="BP37" s="82"/>
      <c r="BQ37" s="80"/>
      <c r="BR37" s="80"/>
      <c r="BS37" s="80"/>
      <c r="BT37" s="80"/>
      <c r="BU37" s="80"/>
    </row>
    <row r="38" spans="1:73" s="176" customFormat="1" ht="15.75">
      <c r="A38" s="180"/>
      <c r="B38" s="180"/>
      <c r="C38" s="102"/>
      <c r="D38" s="181"/>
      <c r="E38" s="102"/>
      <c r="F38" s="181"/>
      <c r="G38" s="102"/>
      <c r="H38" s="102"/>
      <c r="I38" s="102"/>
      <c r="J38" s="102"/>
      <c r="K38" s="102"/>
      <c r="L38" s="102"/>
      <c r="M38" s="102"/>
      <c r="N38" s="103"/>
      <c r="O38" s="102"/>
      <c r="P38" s="181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81"/>
      <c r="AN38" s="102"/>
      <c r="AO38" s="103"/>
      <c r="AP38" s="102"/>
      <c r="AQ38" s="102"/>
      <c r="AR38" s="181"/>
      <c r="AS38" s="102"/>
      <c r="AT38" s="181"/>
      <c r="AU38" s="182"/>
      <c r="AV38" s="102"/>
      <c r="AW38" s="103"/>
      <c r="AX38" s="102"/>
      <c r="AY38" s="103"/>
      <c r="AZ38" s="102"/>
      <c r="BA38" s="102"/>
      <c r="BB38" s="181"/>
      <c r="BC38" s="102"/>
      <c r="BD38" s="181"/>
      <c r="BE38" s="102"/>
      <c r="BF38" s="102"/>
      <c r="BG38" s="103"/>
      <c r="BH38" s="102"/>
      <c r="BI38" s="181" t="s">
        <v>117</v>
      </c>
      <c r="BJ38" s="102"/>
      <c r="BK38" s="102" t="s">
        <v>160</v>
      </c>
      <c r="BL38" s="102"/>
      <c r="BM38" s="102"/>
      <c r="BN38" s="102"/>
      <c r="BO38" s="102"/>
      <c r="BP38" s="102"/>
      <c r="BQ38" s="183"/>
      <c r="BR38" s="183"/>
      <c r="BS38" s="183"/>
      <c r="BT38" s="183"/>
      <c r="BU38" s="183"/>
    </row>
    <row r="39" spans="1:73" s="176" customFormat="1" ht="15.75">
      <c r="A39" s="180"/>
      <c r="B39" s="180"/>
      <c r="C39" s="102"/>
      <c r="D39" s="181"/>
      <c r="E39" s="102"/>
      <c r="F39" s="181"/>
      <c r="G39" s="102"/>
      <c r="H39" s="102"/>
      <c r="I39" s="102"/>
      <c r="J39" s="102"/>
      <c r="K39" s="102"/>
      <c r="L39" s="102"/>
      <c r="M39" s="102"/>
      <c r="N39" s="103"/>
      <c r="O39" s="102"/>
      <c r="P39" s="181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81"/>
      <c r="AN39" s="102"/>
      <c r="AO39" s="103"/>
      <c r="AP39" s="102"/>
      <c r="AQ39" s="102"/>
      <c r="AR39" s="181"/>
      <c r="AS39" s="102"/>
      <c r="AT39" s="181"/>
      <c r="AU39" s="182"/>
      <c r="AV39" s="102"/>
      <c r="AW39" s="103"/>
      <c r="AX39" s="102"/>
      <c r="AY39" s="103"/>
      <c r="AZ39" s="102"/>
      <c r="BA39" s="102"/>
      <c r="BB39" s="181"/>
      <c r="BC39" s="102"/>
      <c r="BD39" s="181"/>
      <c r="BE39" s="102"/>
      <c r="BF39" s="102"/>
      <c r="BG39" s="103"/>
      <c r="BH39" s="102"/>
      <c r="BI39" s="181" t="s">
        <v>159</v>
      </c>
      <c r="BJ39" s="102"/>
      <c r="BK39" s="102"/>
      <c r="BL39" s="102"/>
      <c r="BM39" s="102"/>
      <c r="BN39" s="102"/>
      <c r="BO39" s="102"/>
      <c r="BP39" s="102"/>
      <c r="BQ39" s="183"/>
      <c r="BR39" s="183"/>
      <c r="BS39" s="183"/>
      <c r="BT39" s="183"/>
      <c r="BU39" s="183"/>
    </row>
    <row r="40" spans="1:73" s="176" customFormat="1" ht="15.75">
      <c r="A40" s="180"/>
      <c r="B40" s="180"/>
      <c r="C40" s="102"/>
      <c r="D40" s="181"/>
      <c r="E40" s="102"/>
      <c r="F40" s="181"/>
      <c r="G40" s="102"/>
      <c r="H40" s="102"/>
      <c r="I40" s="102"/>
      <c r="J40" s="102"/>
      <c r="K40" s="102"/>
      <c r="L40" s="102"/>
      <c r="M40" s="102"/>
      <c r="N40" s="103"/>
      <c r="O40" s="102"/>
      <c r="P40" s="181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81"/>
      <c r="AN40" s="102"/>
      <c r="AO40" s="103"/>
      <c r="AP40" s="102"/>
      <c r="AQ40" s="102"/>
      <c r="AR40" s="181"/>
      <c r="AS40" s="102"/>
      <c r="AT40" s="181"/>
      <c r="AU40" s="182"/>
      <c r="AV40" s="102"/>
      <c r="AW40" s="103"/>
      <c r="AX40" s="102"/>
      <c r="AY40" s="103"/>
      <c r="AZ40" s="102"/>
      <c r="BA40" s="102"/>
      <c r="BB40" s="181"/>
      <c r="BC40" s="102"/>
      <c r="BD40" s="181"/>
      <c r="BE40" s="102"/>
      <c r="BF40" s="102"/>
      <c r="BG40" s="103"/>
      <c r="BH40" s="102"/>
      <c r="BI40" s="181" t="s">
        <v>161</v>
      </c>
      <c r="BJ40" s="102"/>
      <c r="BK40" s="102"/>
      <c r="BL40" s="102"/>
      <c r="BM40" s="102"/>
      <c r="BN40" s="102"/>
      <c r="BO40" s="102"/>
      <c r="BP40" s="102"/>
      <c r="BQ40" s="183"/>
      <c r="BR40" s="183"/>
      <c r="BS40" s="183"/>
      <c r="BT40" s="183"/>
      <c r="BU40" s="183"/>
    </row>
    <row r="41" spans="1:73" s="176" customFormat="1" ht="15.75" hidden="1">
      <c r="A41" s="180"/>
      <c r="B41" s="180"/>
      <c r="C41" s="102"/>
      <c r="D41" s="181"/>
      <c r="E41" s="102"/>
      <c r="F41" s="181"/>
      <c r="G41" s="102"/>
      <c r="H41" s="102"/>
      <c r="I41" s="102"/>
      <c r="J41" s="102"/>
      <c r="K41" s="102"/>
      <c r="L41" s="102"/>
      <c r="M41" s="102"/>
      <c r="N41" s="103"/>
      <c r="O41" s="102"/>
      <c r="P41" s="181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81"/>
      <c r="AN41" s="102"/>
      <c r="AO41" s="103"/>
      <c r="AP41" s="102"/>
      <c r="AQ41" s="102"/>
      <c r="AR41" s="181"/>
      <c r="AS41" s="102"/>
      <c r="AT41" s="181"/>
      <c r="AU41" s="182"/>
      <c r="AV41" s="102"/>
      <c r="AW41" s="103"/>
      <c r="AX41" s="102"/>
      <c r="AY41" s="103"/>
      <c r="AZ41" s="102"/>
      <c r="BA41" s="102"/>
      <c r="BB41" s="181"/>
      <c r="BC41" s="102"/>
      <c r="BD41" s="181"/>
      <c r="BE41" s="102"/>
      <c r="BF41" s="102"/>
      <c r="BG41" s="103"/>
      <c r="BH41" s="102"/>
      <c r="BI41" s="181"/>
      <c r="BJ41" s="102"/>
      <c r="BK41" s="102"/>
      <c r="BL41" s="102"/>
      <c r="BM41" s="102"/>
      <c r="BN41" s="102"/>
      <c r="BO41" s="102"/>
      <c r="BP41" s="102"/>
      <c r="BQ41" s="183"/>
      <c r="BR41" s="183"/>
      <c r="BS41" s="183"/>
      <c r="BT41" s="183"/>
      <c r="BU41" s="183"/>
    </row>
    <row r="42" spans="1:73" s="176" customFormat="1" ht="15.75" hidden="1">
      <c r="A42" s="180"/>
      <c r="B42" s="180"/>
      <c r="C42" s="102"/>
      <c r="D42" s="181"/>
      <c r="E42" s="102"/>
      <c r="F42" s="181"/>
      <c r="G42" s="102"/>
      <c r="H42" s="102"/>
      <c r="I42" s="102"/>
      <c r="J42" s="102"/>
      <c r="K42" s="102"/>
      <c r="L42" s="102"/>
      <c r="M42" s="102"/>
      <c r="N42" s="103"/>
      <c r="O42" s="102"/>
      <c r="P42" s="181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81"/>
      <c r="AN42" s="102"/>
      <c r="AO42" s="103"/>
      <c r="AP42" s="102"/>
      <c r="AQ42" s="102"/>
      <c r="AR42" s="181"/>
      <c r="AS42" s="102"/>
      <c r="AT42" s="181"/>
      <c r="AU42" s="182"/>
      <c r="AV42" s="102"/>
      <c r="AW42" s="103"/>
      <c r="AX42" s="102"/>
      <c r="AY42" s="103"/>
      <c r="AZ42" s="102"/>
      <c r="BA42" s="102"/>
      <c r="BB42" s="181"/>
      <c r="BC42" s="102"/>
      <c r="BD42" s="181"/>
      <c r="BE42" s="102"/>
      <c r="BF42" s="102"/>
      <c r="BG42" s="103"/>
      <c r="BH42" s="102"/>
      <c r="BI42" s="181"/>
      <c r="BJ42" s="102"/>
      <c r="BK42" s="102"/>
      <c r="BL42" s="102"/>
      <c r="BM42" s="102"/>
      <c r="BN42" s="102"/>
      <c r="BO42" s="102"/>
      <c r="BP42" s="102"/>
      <c r="BQ42" s="183"/>
      <c r="BR42" s="183"/>
      <c r="BS42" s="183"/>
      <c r="BT42" s="183"/>
      <c r="BU42" s="183"/>
    </row>
    <row r="43" spans="1:73" s="176" customFormat="1" ht="15.75" hidden="1">
      <c r="A43" s="180"/>
      <c r="B43" s="180"/>
      <c r="C43" s="102"/>
      <c r="D43" s="181"/>
      <c r="E43" s="102"/>
      <c r="F43" s="181"/>
      <c r="G43" s="102"/>
      <c r="H43" s="102"/>
      <c r="I43" s="102"/>
      <c r="J43" s="102"/>
      <c r="K43" s="102"/>
      <c r="L43" s="102"/>
      <c r="M43" s="102"/>
      <c r="N43" s="103"/>
      <c r="O43" s="102"/>
      <c r="P43" s="18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81"/>
      <c r="AN43" s="102"/>
      <c r="AO43" s="103"/>
      <c r="AP43" s="102"/>
      <c r="AQ43" s="102"/>
      <c r="AR43" s="181"/>
      <c r="AS43" s="102"/>
      <c r="AT43" s="181"/>
      <c r="AU43" s="182"/>
      <c r="AV43" s="102"/>
      <c r="AW43" s="103"/>
      <c r="AX43" s="102"/>
      <c r="AY43" s="103"/>
      <c r="AZ43" s="102"/>
      <c r="BA43" s="102"/>
      <c r="BB43" s="181"/>
      <c r="BC43" s="102"/>
      <c r="BD43" s="181"/>
      <c r="BE43" s="102"/>
      <c r="BF43" s="102"/>
      <c r="BG43" s="103"/>
      <c r="BH43" s="102"/>
      <c r="BI43" s="181"/>
      <c r="BJ43" s="102"/>
      <c r="BK43" s="102"/>
      <c r="BL43" s="102"/>
      <c r="BM43" s="102"/>
      <c r="BN43" s="102"/>
      <c r="BO43" s="102"/>
      <c r="BP43" s="102"/>
      <c r="BQ43" s="183"/>
      <c r="BR43" s="183"/>
      <c r="BS43" s="183"/>
      <c r="BT43" s="183"/>
      <c r="BU43" s="183"/>
    </row>
    <row r="44" spans="1:73" s="176" customFormat="1" ht="15.75" hidden="1">
      <c r="A44" s="180"/>
      <c r="B44" s="180"/>
      <c r="C44" s="102"/>
      <c r="D44" s="181"/>
      <c r="E44" s="102"/>
      <c r="F44" s="181"/>
      <c r="G44" s="102"/>
      <c r="H44" s="102"/>
      <c r="I44" s="102"/>
      <c r="J44" s="102"/>
      <c r="K44" s="102"/>
      <c r="L44" s="102"/>
      <c r="M44" s="102"/>
      <c r="N44" s="103"/>
      <c r="O44" s="102"/>
      <c r="P44" s="181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81"/>
      <c r="AN44" s="102"/>
      <c r="AO44" s="103"/>
      <c r="AP44" s="102"/>
      <c r="AQ44" s="102"/>
      <c r="AR44" s="181"/>
      <c r="AS44" s="102"/>
      <c r="AT44" s="181"/>
      <c r="AU44" s="182"/>
      <c r="AV44" s="102"/>
      <c r="AW44" s="103"/>
      <c r="AX44" s="102"/>
      <c r="AY44" s="103"/>
      <c r="AZ44" s="102"/>
      <c r="BA44" s="102"/>
      <c r="BB44" s="181"/>
      <c r="BC44" s="102"/>
      <c r="BD44" s="181"/>
      <c r="BE44" s="102"/>
      <c r="BF44" s="102"/>
      <c r="BG44" s="103"/>
      <c r="BH44" s="102"/>
      <c r="BI44" s="181"/>
      <c r="BJ44" s="102"/>
      <c r="BK44" s="102"/>
      <c r="BL44" s="102"/>
      <c r="BM44" s="102"/>
      <c r="BN44" s="102"/>
      <c r="BO44" s="102"/>
      <c r="BP44" s="102"/>
      <c r="BQ44" s="183"/>
      <c r="BR44" s="183"/>
      <c r="BS44" s="183"/>
      <c r="BT44" s="183"/>
      <c r="BU44" s="183"/>
    </row>
    <row r="45" spans="1:73" s="176" customFormat="1" ht="15.75" hidden="1">
      <c r="A45" s="180"/>
      <c r="B45" s="180"/>
      <c r="C45" s="102"/>
      <c r="D45" s="181"/>
      <c r="E45" s="102"/>
      <c r="F45" s="181"/>
      <c r="G45" s="102"/>
      <c r="H45" s="102"/>
      <c r="I45" s="102"/>
      <c r="J45" s="102"/>
      <c r="K45" s="102"/>
      <c r="L45" s="102"/>
      <c r="M45" s="102"/>
      <c r="N45" s="103"/>
      <c r="O45" s="102"/>
      <c r="P45" s="18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81"/>
      <c r="AN45" s="102"/>
      <c r="AO45" s="103"/>
      <c r="AP45" s="102"/>
      <c r="AQ45" s="102"/>
      <c r="AR45" s="181"/>
      <c r="AS45" s="102"/>
      <c r="AT45" s="181"/>
      <c r="AU45" s="182"/>
      <c r="AV45" s="102"/>
      <c r="AW45" s="103"/>
      <c r="AX45" s="102"/>
      <c r="AY45" s="103"/>
      <c r="AZ45" s="102"/>
      <c r="BA45" s="102"/>
      <c r="BB45" s="181"/>
      <c r="BC45" s="102"/>
      <c r="BD45" s="181"/>
      <c r="BE45" s="102"/>
      <c r="BF45" s="102"/>
      <c r="BG45" s="103"/>
      <c r="BH45" s="102"/>
      <c r="BI45" s="181"/>
      <c r="BJ45" s="102"/>
      <c r="BK45" s="102"/>
      <c r="BL45" s="102"/>
      <c r="BM45" s="102"/>
      <c r="BN45" s="102"/>
      <c r="BO45" s="102"/>
      <c r="BP45" s="102"/>
      <c r="BQ45" s="183"/>
      <c r="BR45" s="183"/>
      <c r="BS45" s="183"/>
      <c r="BT45" s="183"/>
      <c r="BU45" s="183"/>
    </row>
    <row r="46" spans="1:73" s="176" customFormat="1" ht="15.75" hidden="1">
      <c r="A46" s="180"/>
      <c r="B46" s="180"/>
      <c r="C46" s="102"/>
      <c r="D46" s="181"/>
      <c r="E46" s="102"/>
      <c r="F46" s="181"/>
      <c r="G46" s="102"/>
      <c r="H46" s="102"/>
      <c r="I46" s="102"/>
      <c r="J46" s="102"/>
      <c r="K46" s="102"/>
      <c r="L46" s="102"/>
      <c r="M46" s="102"/>
      <c r="N46" s="103"/>
      <c r="O46" s="102"/>
      <c r="P46" s="181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81"/>
      <c r="AN46" s="102"/>
      <c r="AO46" s="103"/>
      <c r="AP46" s="102"/>
      <c r="AQ46" s="102"/>
      <c r="AR46" s="181"/>
      <c r="AS46" s="102"/>
      <c r="AT46" s="181"/>
      <c r="AU46" s="182"/>
      <c r="AV46" s="102"/>
      <c r="AW46" s="103"/>
      <c r="AX46" s="102"/>
      <c r="AY46" s="103"/>
      <c r="AZ46" s="102"/>
      <c r="BA46" s="102"/>
      <c r="BB46" s="181"/>
      <c r="BC46" s="102"/>
      <c r="BD46" s="181"/>
      <c r="BE46" s="102"/>
      <c r="BF46" s="102"/>
      <c r="BG46" s="103"/>
      <c r="BH46" s="102"/>
      <c r="BI46" s="181"/>
      <c r="BJ46" s="102"/>
      <c r="BK46" s="102"/>
      <c r="BL46" s="102"/>
      <c r="BM46" s="102"/>
      <c r="BN46" s="102"/>
      <c r="BO46" s="102"/>
      <c r="BP46" s="102"/>
      <c r="BQ46" s="183"/>
      <c r="BR46" s="183"/>
      <c r="BS46" s="183"/>
      <c r="BT46" s="183"/>
      <c r="BU46" s="183"/>
    </row>
    <row r="47" spans="1:73" s="176" customFormat="1" ht="15.75" hidden="1">
      <c r="A47" s="180"/>
      <c r="B47" s="180"/>
      <c r="C47" s="102"/>
      <c r="D47" s="181"/>
      <c r="E47" s="102"/>
      <c r="F47" s="181"/>
      <c r="G47" s="102"/>
      <c r="H47" s="102"/>
      <c r="I47" s="102"/>
      <c r="J47" s="102"/>
      <c r="K47" s="102"/>
      <c r="L47" s="102"/>
      <c r="M47" s="102"/>
      <c r="N47" s="103"/>
      <c r="O47" s="102"/>
      <c r="P47" s="181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81"/>
      <c r="AN47" s="102"/>
      <c r="AO47" s="103"/>
      <c r="AP47" s="102"/>
      <c r="AQ47" s="102"/>
      <c r="AR47" s="181"/>
      <c r="AS47" s="102"/>
      <c r="AT47" s="181"/>
      <c r="AU47" s="182"/>
      <c r="AV47" s="102"/>
      <c r="AW47" s="103"/>
      <c r="AX47" s="102"/>
      <c r="AY47" s="103"/>
      <c r="AZ47" s="102"/>
      <c r="BA47" s="102"/>
      <c r="BB47" s="181"/>
      <c r="BC47" s="102"/>
      <c r="BD47" s="181"/>
      <c r="BE47" s="102"/>
      <c r="BF47" s="102"/>
      <c r="BG47" s="103"/>
      <c r="BH47" s="102"/>
      <c r="BI47" s="181"/>
      <c r="BJ47" s="102"/>
      <c r="BK47" s="102"/>
      <c r="BL47" s="102"/>
      <c r="BM47" s="102"/>
      <c r="BN47" s="102"/>
      <c r="BO47" s="102"/>
      <c r="BP47" s="102"/>
      <c r="BQ47" s="183"/>
      <c r="BR47" s="183"/>
      <c r="BS47" s="183"/>
      <c r="BT47" s="183"/>
      <c r="BU47" s="183"/>
    </row>
    <row r="48" spans="1:73" s="176" customFormat="1" ht="15.75" hidden="1">
      <c r="A48" s="180"/>
      <c r="B48" s="180"/>
      <c r="C48" s="102"/>
      <c r="D48" s="181"/>
      <c r="E48" s="102"/>
      <c r="F48" s="181"/>
      <c r="G48" s="102"/>
      <c r="H48" s="102"/>
      <c r="I48" s="102"/>
      <c r="J48" s="102"/>
      <c r="K48" s="102"/>
      <c r="L48" s="102"/>
      <c r="M48" s="102"/>
      <c r="N48" s="103"/>
      <c r="O48" s="102"/>
      <c r="P48" s="181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81"/>
      <c r="AN48" s="102"/>
      <c r="AO48" s="103"/>
      <c r="AP48" s="102"/>
      <c r="AQ48" s="102"/>
      <c r="AR48" s="181"/>
      <c r="AS48" s="102"/>
      <c r="AT48" s="181"/>
      <c r="AU48" s="182"/>
      <c r="AV48" s="102"/>
      <c r="AW48" s="103"/>
      <c r="AX48" s="102"/>
      <c r="AY48" s="103"/>
      <c r="AZ48" s="102"/>
      <c r="BA48" s="102"/>
      <c r="BB48" s="181"/>
      <c r="BC48" s="102"/>
      <c r="BD48" s="181"/>
      <c r="BE48" s="102"/>
      <c r="BF48" s="102"/>
      <c r="BG48" s="103"/>
      <c r="BH48" s="102"/>
      <c r="BI48" s="181"/>
      <c r="BJ48" s="102"/>
      <c r="BK48" s="102"/>
      <c r="BL48" s="102"/>
      <c r="BM48" s="102"/>
      <c r="BN48" s="102"/>
      <c r="BO48" s="102"/>
      <c r="BP48" s="102"/>
      <c r="BQ48" s="183"/>
      <c r="BR48" s="183"/>
      <c r="BS48" s="183"/>
      <c r="BT48" s="183"/>
      <c r="BU48" s="183"/>
    </row>
    <row r="49" spans="1:73" s="176" customFormat="1" ht="15.75" hidden="1">
      <c r="A49" s="180"/>
      <c r="B49" s="180"/>
      <c r="C49" s="102"/>
      <c r="D49" s="181"/>
      <c r="E49" s="102"/>
      <c r="F49" s="181"/>
      <c r="G49" s="102"/>
      <c r="H49" s="102"/>
      <c r="I49" s="102"/>
      <c r="J49" s="102"/>
      <c r="K49" s="102"/>
      <c r="L49" s="102"/>
      <c r="M49" s="102"/>
      <c r="N49" s="103"/>
      <c r="O49" s="102"/>
      <c r="P49" s="181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81"/>
      <c r="AN49" s="102"/>
      <c r="AO49" s="103"/>
      <c r="AP49" s="102"/>
      <c r="AQ49" s="102"/>
      <c r="AR49" s="181"/>
      <c r="AS49" s="102"/>
      <c r="AT49" s="181"/>
      <c r="AU49" s="182"/>
      <c r="AV49" s="102"/>
      <c r="AW49" s="103"/>
      <c r="AX49" s="102"/>
      <c r="AY49" s="103"/>
      <c r="AZ49" s="102"/>
      <c r="BA49" s="102"/>
      <c r="BB49" s="181"/>
      <c r="BC49" s="102"/>
      <c r="BD49" s="181"/>
      <c r="BE49" s="102"/>
      <c r="BF49" s="102"/>
      <c r="BG49" s="103"/>
      <c r="BH49" s="102"/>
      <c r="BI49" s="181"/>
      <c r="BJ49" s="102"/>
      <c r="BK49" s="102"/>
      <c r="BL49" s="102"/>
      <c r="BM49" s="102"/>
      <c r="BN49" s="102"/>
      <c r="BO49" s="102"/>
      <c r="BP49" s="102"/>
      <c r="BQ49" s="183"/>
      <c r="BR49" s="183"/>
      <c r="BS49" s="183"/>
      <c r="BT49" s="183"/>
      <c r="BU49" s="183"/>
    </row>
    <row r="50" spans="1:73" s="176" customFormat="1" ht="15.75" hidden="1">
      <c r="A50" s="180"/>
      <c r="B50" s="180"/>
      <c r="C50" s="102"/>
      <c r="D50" s="181"/>
      <c r="E50" s="102"/>
      <c r="F50" s="181"/>
      <c r="G50" s="102"/>
      <c r="H50" s="102"/>
      <c r="I50" s="102"/>
      <c r="J50" s="102"/>
      <c r="K50" s="102"/>
      <c r="L50" s="102"/>
      <c r="M50" s="102"/>
      <c r="N50" s="103"/>
      <c r="O50" s="102"/>
      <c r="P50" s="181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81"/>
      <c r="AN50" s="102"/>
      <c r="AO50" s="103"/>
      <c r="AP50" s="102"/>
      <c r="AQ50" s="102"/>
      <c r="AR50" s="181"/>
      <c r="AS50" s="102"/>
      <c r="AT50" s="181"/>
      <c r="AU50" s="182"/>
      <c r="AV50" s="102"/>
      <c r="AW50" s="103"/>
      <c r="AX50" s="102"/>
      <c r="AY50" s="103"/>
      <c r="AZ50" s="102"/>
      <c r="BA50" s="102"/>
      <c r="BB50" s="181"/>
      <c r="BC50" s="102"/>
      <c r="BD50" s="181"/>
      <c r="BE50" s="102"/>
      <c r="BF50" s="102"/>
      <c r="BG50" s="103"/>
      <c r="BH50" s="102"/>
      <c r="BI50" s="181"/>
      <c r="BJ50" s="102"/>
      <c r="BK50" s="102"/>
      <c r="BL50" s="102"/>
      <c r="BM50" s="102"/>
      <c r="BN50" s="102"/>
      <c r="BO50" s="102"/>
      <c r="BP50" s="102"/>
      <c r="BQ50" s="183"/>
      <c r="BR50" s="183"/>
      <c r="BS50" s="183"/>
      <c r="BT50" s="183"/>
      <c r="BU50" s="183"/>
    </row>
    <row r="51" spans="1:73" s="176" customFormat="1" ht="15.75" hidden="1">
      <c r="A51" s="180"/>
      <c r="B51" s="180"/>
      <c r="C51" s="102"/>
      <c r="D51" s="181"/>
      <c r="E51" s="102"/>
      <c r="F51" s="181"/>
      <c r="G51" s="102"/>
      <c r="H51" s="102"/>
      <c r="I51" s="102"/>
      <c r="J51" s="102"/>
      <c r="K51" s="102"/>
      <c r="L51" s="102"/>
      <c r="M51" s="102"/>
      <c r="N51" s="103"/>
      <c r="O51" s="102"/>
      <c r="P51" s="181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81"/>
      <c r="AN51" s="102"/>
      <c r="AO51" s="103"/>
      <c r="AP51" s="102"/>
      <c r="AQ51" s="102"/>
      <c r="AR51" s="181"/>
      <c r="AS51" s="102"/>
      <c r="AT51" s="181"/>
      <c r="AU51" s="182"/>
      <c r="AV51" s="102"/>
      <c r="AW51" s="103"/>
      <c r="AX51" s="102"/>
      <c r="AY51" s="103"/>
      <c r="AZ51" s="102"/>
      <c r="BA51" s="102"/>
      <c r="BB51" s="181"/>
      <c r="BC51" s="102"/>
      <c r="BD51" s="181"/>
      <c r="BE51" s="102"/>
      <c r="BF51" s="102"/>
      <c r="BG51" s="103"/>
      <c r="BH51" s="102"/>
      <c r="BI51" s="181"/>
      <c r="BJ51" s="102"/>
      <c r="BK51" s="102"/>
      <c r="BL51" s="102"/>
      <c r="BM51" s="102"/>
      <c r="BN51" s="102"/>
      <c r="BO51" s="102"/>
      <c r="BP51" s="102"/>
      <c r="BQ51" s="183"/>
      <c r="BR51" s="183"/>
      <c r="BS51" s="183"/>
      <c r="BT51" s="183"/>
      <c r="BU51" s="183"/>
    </row>
    <row r="52" spans="1:73" s="176" customFormat="1" ht="15.75" hidden="1">
      <c r="A52" s="180"/>
      <c r="B52" s="180"/>
      <c r="C52" s="102"/>
      <c r="D52" s="181"/>
      <c r="E52" s="102"/>
      <c r="F52" s="181"/>
      <c r="G52" s="102"/>
      <c r="H52" s="102"/>
      <c r="I52" s="102"/>
      <c r="J52" s="102"/>
      <c r="K52" s="102"/>
      <c r="L52" s="102"/>
      <c r="M52" s="102"/>
      <c r="N52" s="103"/>
      <c r="O52" s="102"/>
      <c r="P52" s="181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81"/>
      <c r="AN52" s="102"/>
      <c r="AO52" s="103"/>
      <c r="AP52" s="102"/>
      <c r="AQ52" s="102"/>
      <c r="AR52" s="181"/>
      <c r="AS52" s="102"/>
      <c r="AT52" s="181"/>
      <c r="AU52" s="182"/>
      <c r="AV52" s="102"/>
      <c r="AW52" s="103"/>
      <c r="AX52" s="102"/>
      <c r="AY52" s="103"/>
      <c r="AZ52" s="102"/>
      <c r="BA52" s="102"/>
      <c r="BB52" s="181"/>
      <c r="BC52" s="102"/>
      <c r="BD52" s="181"/>
      <c r="BE52" s="102"/>
      <c r="BF52" s="102"/>
      <c r="BG52" s="103"/>
      <c r="BH52" s="102"/>
      <c r="BI52" s="181"/>
      <c r="BJ52" s="102"/>
      <c r="BK52" s="102"/>
      <c r="BL52" s="102"/>
      <c r="BM52" s="102"/>
      <c r="BN52" s="102"/>
      <c r="BO52" s="102"/>
      <c r="BP52" s="102"/>
      <c r="BQ52" s="183"/>
      <c r="BR52" s="183"/>
      <c r="BS52" s="183"/>
      <c r="BT52" s="183"/>
      <c r="BU52" s="183"/>
    </row>
    <row r="53" spans="1:73" s="176" customFormat="1" ht="15.75" hidden="1">
      <c r="A53" s="180"/>
      <c r="B53" s="180"/>
      <c r="C53" s="102"/>
      <c r="D53" s="181"/>
      <c r="E53" s="102"/>
      <c r="F53" s="181"/>
      <c r="G53" s="102"/>
      <c r="H53" s="102"/>
      <c r="I53" s="102"/>
      <c r="J53" s="102"/>
      <c r="K53" s="102"/>
      <c r="L53" s="102"/>
      <c r="M53" s="102"/>
      <c r="N53" s="103"/>
      <c r="O53" s="102"/>
      <c r="P53" s="181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81"/>
      <c r="AN53" s="102"/>
      <c r="AO53" s="103"/>
      <c r="AP53" s="102"/>
      <c r="AQ53" s="102"/>
      <c r="AR53" s="181"/>
      <c r="AS53" s="102"/>
      <c r="AT53" s="181"/>
      <c r="AU53" s="182"/>
      <c r="AV53" s="102"/>
      <c r="AW53" s="103"/>
      <c r="AX53" s="102"/>
      <c r="AY53" s="103"/>
      <c r="AZ53" s="102"/>
      <c r="BA53" s="102"/>
      <c r="BB53" s="181"/>
      <c r="BC53" s="102"/>
      <c r="BD53" s="181"/>
      <c r="BE53" s="102"/>
      <c r="BF53" s="102"/>
      <c r="BG53" s="103"/>
      <c r="BH53" s="102"/>
      <c r="BI53" s="181"/>
      <c r="BJ53" s="102"/>
      <c r="BK53" s="102"/>
      <c r="BL53" s="102"/>
      <c r="BM53" s="102"/>
      <c r="BN53" s="102"/>
      <c r="BO53" s="102"/>
      <c r="BP53" s="102"/>
      <c r="BQ53" s="183"/>
      <c r="BR53" s="183"/>
      <c r="BS53" s="183"/>
      <c r="BT53" s="183"/>
      <c r="BU53" s="183"/>
    </row>
    <row r="54" spans="1:73" s="176" customFormat="1" ht="15.75" hidden="1">
      <c r="A54" s="180"/>
      <c r="B54" s="180"/>
      <c r="C54" s="102"/>
      <c r="D54" s="181"/>
      <c r="E54" s="102"/>
      <c r="F54" s="181"/>
      <c r="G54" s="102"/>
      <c r="H54" s="102"/>
      <c r="I54" s="102"/>
      <c r="J54" s="102"/>
      <c r="K54" s="102"/>
      <c r="L54" s="102"/>
      <c r="M54" s="102"/>
      <c r="N54" s="103"/>
      <c r="O54" s="102"/>
      <c r="P54" s="181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81"/>
      <c r="AN54" s="102"/>
      <c r="AO54" s="103"/>
      <c r="AP54" s="102"/>
      <c r="AQ54" s="102"/>
      <c r="AR54" s="181"/>
      <c r="AS54" s="102"/>
      <c r="AT54" s="181"/>
      <c r="AU54" s="182"/>
      <c r="AV54" s="102"/>
      <c r="AW54" s="103"/>
      <c r="AX54" s="102"/>
      <c r="AY54" s="103"/>
      <c r="AZ54" s="102"/>
      <c r="BA54" s="102"/>
      <c r="BB54" s="181"/>
      <c r="BC54" s="102"/>
      <c r="BD54" s="181"/>
      <c r="BE54" s="102"/>
      <c r="BF54" s="102"/>
      <c r="BG54" s="103"/>
      <c r="BH54" s="102"/>
      <c r="BI54" s="181"/>
      <c r="BJ54" s="102"/>
      <c r="BK54" s="102"/>
      <c r="BL54" s="102"/>
      <c r="BM54" s="102"/>
      <c r="BN54" s="102"/>
      <c r="BO54" s="102"/>
      <c r="BP54" s="102"/>
      <c r="BQ54" s="183"/>
      <c r="BR54" s="183"/>
      <c r="BS54" s="183"/>
      <c r="BT54" s="183"/>
      <c r="BU54" s="183"/>
    </row>
    <row r="55" spans="1:73" s="176" customFormat="1" ht="15.75" hidden="1">
      <c r="A55" s="180"/>
      <c r="B55" s="180"/>
      <c r="C55" s="102"/>
      <c r="D55" s="181"/>
      <c r="E55" s="102"/>
      <c r="F55" s="181"/>
      <c r="G55" s="102"/>
      <c r="H55" s="102"/>
      <c r="I55" s="102"/>
      <c r="J55" s="102"/>
      <c r="K55" s="102"/>
      <c r="L55" s="102"/>
      <c r="M55" s="102"/>
      <c r="N55" s="103"/>
      <c r="O55" s="102"/>
      <c r="P55" s="18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81"/>
      <c r="AN55" s="102"/>
      <c r="AO55" s="103"/>
      <c r="AP55" s="102"/>
      <c r="AQ55" s="102"/>
      <c r="AR55" s="181"/>
      <c r="AS55" s="102"/>
      <c r="AT55" s="181"/>
      <c r="AU55" s="182"/>
      <c r="AV55" s="102"/>
      <c r="AW55" s="103"/>
      <c r="AX55" s="102"/>
      <c r="AY55" s="103"/>
      <c r="AZ55" s="102"/>
      <c r="BA55" s="102"/>
      <c r="BB55" s="181"/>
      <c r="BC55" s="102"/>
      <c r="BD55" s="181"/>
      <c r="BE55" s="102"/>
      <c r="BF55" s="102"/>
      <c r="BG55" s="103"/>
      <c r="BH55" s="102"/>
      <c r="BI55" s="181"/>
      <c r="BJ55" s="102"/>
      <c r="BK55" s="102"/>
      <c r="BL55" s="102"/>
      <c r="BM55" s="102"/>
      <c r="BN55" s="102"/>
      <c r="BO55" s="102"/>
      <c r="BP55" s="102"/>
      <c r="BQ55" s="183"/>
      <c r="BR55" s="183"/>
      <c r="BS55" s="183"/>
      <c r="BT55" s="183"/>
      <c r="BU55" s="183"/>
    </row>
    <row r="56" spans="1:73" s="176" customFormat="1" ht="15.75" hidden="1">
      <c r="A56" s="180"/>
      <c r="B56" s="180"/>
      <c r="C56" s="102"/>
      <c r="D56" s="181"/>
      <c r="E56" s="102"/>
      <c r="F56" s="181"/>
      <c r="G56" s="102"/>
      <c r="H56" s="102"/>
      <c r="I56" s="102"/>
      <c r="J56" s="102"/>
      <c r="K56" s="102"/>
      <c r="L56" s="102"/>
      <c r="M56" s="102"/>
      <c r="N56" s="103"/>
      <c r="O56" s="102"/>
      <c r="P56" s="181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81"/>
      <c r="AN56" s="102"/>
      <c r="AO56" s="103"/>
      <c r="AP56" s="102"/>
      <c r="AQ56" s="102"/>
      <c r="AR56" s="181"/>
      <c r="AS56" s="102"/>
      <c r="AT56" s="181"/>
      <c r="AU56" s="182"/>
      <c r="AV56" s="102"/>
      <c r="AW56" s="103"/>
      <c r="AX56" s="102"/>
      <c r="AY56" s="103"/>
      <c r="AZ56" s="102"/>
      <c r="BA56" s="102"/>
      <c r="BB56" s="181"/>
      <c r="BC56" s="102"/>
      <c r="BD56" s="181"/>
      <c r="BE56" s="102"/>
      <c r="BF56" s="102"/>
      <c r="BG56" s="103"/>
      <c r="BH56" s="102"/>
      <c r="BI56" s="181"/>
      <c r="BJ56" s="102"/>
      <c r="BK56" s="102"/>
      <c r="BL56" s="102"/>
      <c r="BM56" s="102"/>
      <c r="BN56" s="102"/>
      <c r="BO56" s="102"/>
      <c r="BP56" s="102"/>
      <c r="BQ56" s="183"/>
      <c r="BR56" s="183"/>
      <c r="BS56" s="183"/>
      <c r="BT56" s="183"/>
      <c r="BU56" s="183"/>
    </row>
    <row r="57" spans="1:73" s="176" customFormat="1" ht="15.75" hidden="1">
      <c r="A57" s="180"/>
      <c r="B57" s="180"/>
      <c r="C57" s="102"/>
      <c r="D57" s="181"/>
      <c r="E57" s="102"/>
      <c r="F57" s="181"/>
      <c r="G57" s="102"/>
      <c r="H57" s="102"/>
      <c r="I57" s="102"/>
      <c r="J57" s="102"/>
      <c r="K57" s="102"/>
      <c r="L57" s="102"/>
      <c r="M57" s="102"/>
      <c r="N57" s="103"/>
      <c r="O57" s="102"/>
      <c r="P57" s="181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81"/>
      <c r="AN57" s="102"/>
      <c r="AO57" s="103"/>
      <c r="AP57" s="102"/>
      <c r="AQ57" s="102"/>
      <c r="AR57" s="181"/>
      <c r="AS57" s="102"/>
      <c r="AT57" s="181"/>
      <c r="AU57" s="182"/>
      <c r="AV57" s="102"/>
      <c r="AW57" s="103"/>
      <c r="AX57" s="102"/>
      <c r="AY57" s="103"/>
      <c r="AZ57" s="102"/>
      <c r="BA57" s="102"/>
      <c r="BB57" s="181"/>
      <c r="BC57" s="102"/>
      <c r="BD57" s="181"/>
      <c r="BE57" s="102"/>
      <c r="BF57" s="102"/>
      <c r="BG57" s="103"/>
      <c r="BH57" s="102"/>
      <c r="BI57" s="181"/>
      <c r="BJ57" s="102"/>
      <c r="BK57" s="102"/>
      <c r="BL57" s="102"/>
      <c r="BM57" s="102"/>
      <c r="BN57" s="102"/>
      <c r="BO57" s="102"/>
      <c r="BP57" s="102"/>
      <c r="BQ57" s="183"/>
      <c r="BR57" s="183"/>
      <c r="BS57" s="183"/>
      <c r="BT57" s="183"/>
      <c r="BU57" s="183"/>
    </row>
    <row r="58" spans="1:73" s="189" customFormat="1" ht="15.75" hidden="1">
      <c r="A58" s="184"/>
      <c r="B58" s="185"/>
      <c r="C58" s="184"/>
      <c r="D58" s="186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6"/>
      <c r="AT58" s="186"/>
      <c r="AU58" s="186"/>
      <c r="AV58" s="184"/>
      <c r="AW58" s="184"/>
      <c r="AX58" s="184"/>
      <c r="AY58" s="184"/>
      <c r="AZ58" s="184"/>
      <c r="BA58" s="184"/>
      <c r="BB58" s="184"/>
      <c r="BC58" s="186"/>
      <c r="BD58" s="186"/>
      <c r="BE58" s="187"/>
      <c r="BF58" s="186"/>
      <c r="BG58" s="186"/>
      <c r="BH58" s="184"/>
      <c r="BI58" s="184"/>
      <c r="BJ58" s="184"/>
      <c r="BK58" s="184"/>
      <c r="BL58" s="184"/>
      <c r="BM58" s="184"/>
      <c r="BN58" s="184"/>
      <c r="BO58" s="184"/>
      <c r="BP58" s="188"/>
      <c r="BQ58" s="184"/>
      <c r="BR58" s="184"/>
      <c r="BS58" s="184"/>
      <c r="BT58" s="184"/>
      <c r="BU58" s="184"/>
    </row>
    <row r="59" spans="1:73" s="189" customFormat="1" ht="15.75" hidden="1">
      <c r="A59" s="184"/>
      <c r="B59" s="185"/>
      <c r="C59" s="184"/>
      <c r="D59" s="186"/>
      <c r="E59" s="184"/>
      <c r="F59" s="184"/>
      <c r="G59" s="184"/>
      <c r="H59" s="184"/>
      <c r="I59" s="184"/>
      <c r="J59" s="184"/>
      <c r="K59" s="184"/>
      <c r="L59" s="184"/>
      <c r="M59" s="190"/>
      <c r="N59" s="191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6"/>
      <c r="AT59" s="186"/>
      <c r="AU59" s="186"/>
      <c r="AV59" s="184"/>
      <c r="AW59" s="184"/>
      <c r="AX59" s="184"/>
      <c r="AY59" s="184"/>
      <c r="AZ59" s="184"/>
      <c r="BA59" s="184"/>
      <c r="BB59" s="184"/>
      <c r="BC59" s="186"/>
      <c r="BD59" s="186"/>
      <c r="BE59" s="184"/>
      <c r="BF59" s="186"/>
      <c r="BG59" s="186"/>
      <c r="BH59" s="184"/>
      <c r="BI59" s="184"/>
      <c r="BJ59" s="184"/>
      <c r="BK59" s="184"/>
      <c r="BL59" s="184"/>
      <c r="BM59" s="184"/>
      <c r="BN59" s="184"/>
      <c r="BO59" s="187"/>
      <c r="BP59" s="188"/>
      <c r="BQ59" s="184"/>
      <c r="BR59" s="184"/>
      <c r="BS59" s="184"/>
      <c r="BT59" s="184"/>
      <c r="BU59" s="184"/>
    </row>
    <row r="60" spans="1:73" s="189" customFormat="1" ht="15.75" hidden="1">
      <c r="A60" s="184"/>
      <c r="B60" s="185"/>
      <c r="C60" s="184"/>
      <c r="D60" s="186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6"/>
      <c r="AT60" s="186"/>
      <c r="AU60" s="186"/>
      <c r="AV60" s="184"/>
      <c r="AW60" s="184"/>
      <c r="AX60" s="184"/>
      <c r="AY60" s="184"/>
      <c r="AZ60" s="184"/>
      <c r="BA60" s="184"/>
      <c r="BB60" s="184"/>
      <c r="BC60" s="186"/>
      <c r="BD60" s="186"/>
      <c r="BE60" s="184"/>
      <c r="BF60" s="186"/>
      <c r="BG60" s="186"/>
      <c r="BH60" s="184"/>
      <c r="BI60" s="184"/>
      <c r="BJ60" s="184"/>
      <c r="BK60" s="184"/>
      <c r="BL60" s="184"/>
      <c r="BM60" s="184"/>
      <c r="BN60" s="184"/>
      <c r="BO60" s="184"/>
      <c r="BP60" s="188"/>
      <c r="BQ60" s="184"/>
      <c r="BR60" s="184"/>
      <c r="BS60" s="184"/>
      <c r="BT60" s="184"/>
      <c r="BU60" s="184"/>
    </row>
    <row r="61" spans="1:73" s="189" customFormat="1" ht="15.75" hidden="1">
      <c r="A61" s="184"/>
      <c r="B61" s="185"/>
      <c r="C61" s="184"/>
      <c r="D61" s="186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6"/>
      <c r="AT61" s="186"/>
      <c r="AU61" s="186"/>
      <c r="AV61" s="184"/>
      <c r="AW61" s="184"/>
      <c r="AX61" s="184"/>
      <c r="AY61" s="184"/>
      <c r="AZ61" s="184"/>
      <c r="BA61" s="184"/>
      <c r="BB61" s="184"/>
      <c r="BC61" s="186"/>
      <c r="BD61" s="186"/>
      <c r="BE61" s="184"/>
      <c r="BF61" s="186"/>
      <c r="BG61" s="186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</row>
    <row r="62" spans="1:73" s="189" customFormat="1" ht="15.75" hidden="1">
      <c r="A62" s="192" t="s">
        <v>116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4"/>
      <c r="BR62" s="194"/>
      <c r="BS62" s="194"/>
      <c r="BT62" s="194"/>
      <c r="BU62" s="194"/>
    </row>
    <row r="63" spans="1:73" s="189" customFormat="1" ht="15.75" customHeight="1">
      <c r="A63" s="192" t="s">
        <v>203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</row>
    <row r="64" spans="1:73" s="189" customFormat="1" ht="12">
      <c r="A64" s="80"/>
      <c r="B64" s="195"/>
      <c r="C64" s="80"/>
      <c r="D64" s="196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196"/>
      <c r="AT64" s="196"/>
      <c r="AU64" s="196"/>
      <c r="AV64" s="80"/>
      <c r="AW64" s="80"/>
      <c r="AX64" s="80"/>
      <c r="AY64" s="80"/>
      <c r="AZ64" s="80"/>
      <c r="BA64" s="80"/>
      <c r="BB64" s="80"/>
      <c r="BC64" s="196"/>
      <c r="BD64" s="196"/>
      <c r="BE64" s="80"/>
      <c r="BF64" s="196"/>
      <c r="BG64" s="196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</row>
    <row r="65" spans="1:43" s="189" customFormat="1" ht="71.25" customHeight="1">
      <c r="A65" s="153" t="s">
        <v>0</v>
      </c>
      <c r="B65" s="153" t="s">
        <v>162</v>
      </c>
      <c r="C65" s="152" t="s">
        <v>198</v>
      </c>
      <c r="D65" s="156"/>
      <c r="E65" s="156"/>
      <c r="F65" s="156"/>
      <c r="G65" s="157"/>
      <c r="H65" s="152" t="s">
        <v>199</v>
      </c>
      <c r="I65" s="156"/>
      <c r="J65" s="156"/>
      <c r="K65" s="156"/>
      <c r="L65" s="157"/>
      <c r="M65" s="152" t="s">
        <v>8</v>
      </c>
      <c r="N65" s="144"/>
      <c r="O65" s="144"/>
      <c r="P65" s="144"/>
      <c r="Q65" s="145"/>
      <c r="R65" s="143" t="s">
        <v>204</v>
      </c>
      <c r="S65" s="144"/>
      <c r="T65" s="144"/>
      <c r="U65" s="144"/>
      <c r="V65" s="145"/>
      <c r="W65" s="143" t="s">
        <v>200</v>
      </c>
      <c r="X65" s="144"/>
      <c r="Y65" s="144"/>
      <c r="Z65" s="144"/>
      <c r="AA65" s="145"/>
      <c r="AB65" s="143" t="s">
        <v>201</v>
      </c>
      <c r="AC65" s="144"/>
      <c r="AD65" s="144"/>
      <c r="AE65" s="144"/>
      <c r="AF65" s="145"/>
      <c r="AG65" s="143" t="s">
        <v>202</v>
      </c>
      <c r="AH65" s="144"/>
      <c r="AI65" s="144"/>
      <c r="AJ65" s="144"/>
      <c r="AK65" s="145"/>
      <c r="AL65" s="158" t="s">
        <v>106</v>
      </c>
      <c r="AM65" s="91"/>
      <c r="AN65" s="91"/>
      <c r="AO65" s="91"/>
      <c r="AP65" s="91"/>
      <c r="AQ65" s="91"/>
    </row>
    <row r="66" spans="1:43" s="189" customFormat="1" ht="12.75" customHeight="1">
      <c r="A66" s="154"/>
      <c r="B66" s="154"/>
      <c r="C66" s="146" t="s">
        <v>5</v>
      </c>
      <c r="D66" s="151"/>
      <c r="E66" s="146" t="s">
        <v>6</v>
      </c>
      <c r="F66" s="150"/>
      <c r="G66" s="148" t="s">
        <v>104</v>
      </c>
      <c r="H66" s="146" t="s">
        <v>5</v>
      </c>
      <c r="I66" s="151"/>
      <c r="J66" s="146" t="s">
        <v>6</v>
      </c>
      <c r="K66" s="150"/>
      <c r="L66" s="148" t="s">
        <v>104</v>
      </c>
      <c r="M66" s="146" t="s">
        <v>5</v>
      </c>
      <c r="N66" s="147"/>
      <c r="O66" s="146" t="s">
        <v>6</v>
      </c>
      <c r="P66" s="150"/>
      <c r="Q66" s="148" t="s">
        <v>104</v>
      </c>
      <c r="R66" s="146" t="s">
        <v>5</v>
      </c>
      <c r="S66" s="147"/>
      <c r="T66" s="146" t="s">
        <v>6</v>
      </c>
      <c r="U66" s="147"/>
      <c r="V66" s="148" t="s">
        <v>104</v>
      </c>
      <c r="W66" s="146" t="s">
        <v>5</v>
      </c>
      <c r="X66" s="147"/>
      <c r="Y66" s="146" t="s">
        <v>6</v>
      </c>
      <c r="Z66" s="147"/>
      <c r="AA66" s="148" t="s">
        <v>104</v>
      </c>
      <c r="AB66" s="146" t="s">
        <v>5</v>
      </c>
      <c r="AC66" s="147"/>
      <c r="AD66" s="146" t="s">
        <v>6</v>
      </c>
      <c r="AE66" s="147"/>
      <c r="AF66" s="148" t="s">
        <v>104</v>
      </c>
      <c r="AG66" s="146" t="s">
        <v>5</v>
      </c>
      <c r="AH66" s="147"/>
      <c r="AI66" s="146" t="s">
        <v>6</v>
      </c>
      <c r="AJ66" s="147"/>
      <c r="AK66" s="148" t="s">
        <v>104</v>
      </c>
      <c r="AL66" s="159"/>
      <c r="AM66" s="91"/>
      <c r="AN66" s="91"/>
      <c r="AO66" s="91"/>
      <c r="AP66" s="91"/>
      <c r="AQ66" s="91"/>
    </row>
    <row r="67" spans="1:43" s="189" customFormat="1" ht="103.5">
      <c r="A67" s="197"/>
      <c r="B67" s="198"/>
      <c r="C67" s="93" t="s">
        <v>3</v>
      </c>
      <c r="D67" s="94" t="s">
        <v>9</v>
      </c>
      <c r="E67" s="95" t="s">
        <v>3</v>
      </c>
      <c r="F67" s="94" t="s">
        <v>9</v>
      </c>
      <c r="G67" s="149"/>
      <c r="H67" s="93" t="s">
        <v>3</v>
      </c>
      <c r="I67" s="94" t="s">
        <v>9</v>
      </c>
      <c r="J67" s="95" t="s">
        <v>3</v>
      </c>
      <c r="K67" s="94" t="s">
        <v>9</v>
      </c>
      <c r="L67" s="149"/>
      <c r="M67" s="93" t="s">
        <v>3</v>
      </c>
      <c r="N67" s="94" t="s">
        <v>149</v>
      </c>
      <c r="O67" s="93" t="s">
        <v>3</v>
      </c>
      <c r="P67" s="94" t="s">
        <v>149</v>
      </c>
      <c r="Q67" s="149"/>
      <c r="R67" s="93" t="s">
        <v>3</v>
      </c>
      <c r="S67" s="94" t="s">
        <v>9</v>
      </c>
      <c r="T67" s="114">
        <v>95</v>
      </c>
      <c r="U67" s="115">
        <v>1</v>
      </c>
      <c r="V67" s="149"/>
      <c r="W67" s="93" t="s">
        <v>3</v>
      </c>
      <c r="X67" s="94" t="s">
        <v>9</v>
      </c>
      <c r="Y67" s="93" t="s">
        <v>3</v>
      </c>
      <c r="Z67" s="94" t="s">
        <v>9</v>
      </c>
      <c r="AA67" s="149"/>
      <c r="AB67" s="93" t="s">
        <v>3</v>
      </c>
      <c r="AC67" s="94" t="s">
        <v>9</v>
      </c>
      <c r="AD67" s="93" t="s">
        <v>3</v>
      </c>
      <c r="AE67" s="94" t="s">
        <v>9</v>
      </c>
      <c r="AF67" s="149"/>
      <c r="AG67" s="93" t="s">
        <v>3</v>
      </c>
      <c r="AH67" s="94" t="s">
        <v>9</v>
      </c>
      <c r="AI67" s="93" t="s">
        <v>3</v>
      </c>
      <c r="AJ67" s="94" t="s">
        <v>9</v>
      </c>
      <c r="AK67" s="149"/>
      <c r="AL67" s="160"/>
      <c r="AM67" s="91"/>
      <c r="AN67" s="91"/>
      <c r="AO67" s="91"/>
      <c r="AP67" s="91"/>
      <c r="AQ67" s="91"/>
    </row>
    <row r="68" spans="1:43" s="189" customFormat="1" ht="12.75">
      <c r="A68" s="111" t="s">
        <v>189</v>
      </c>
      <c r="B68" s="110" t="s">
        <v>163</v>
      </c>
      <c r="C68" s="112">
        <v>6</v>
      </c>
      <c r="D68" s="115">
        <v>5</v>
      </c>
      <c r="E68" s="112">
        <v>6</v>
      </c>
      <c r="F68" s="115">
        <v>5</v>
      </c>
      <c r="G68" s="109">
        <f>C68-0.15*E68</f>
        <v>5.1</v>
      </c>
      <c r="H68" s="116">
        <v>0.26</v>
      </c>
      <c r="I68" s="115">
        <v>2</v>
      </c>
      <c r="J68" s="116">
        <v>0.26</v>
      </c>
      <c r="K68" s="115">
        <v>2</v>
      </c>
      <c r="L68" s="70">
        <f>H68-0.15*J68</f>
        <v>0.221</v>
      </c>
      <c r="M68" s="71"/>
      <c r="N68" s="84"/>
      <c r="O68" s="112"/>
      <c r="P68" s="113"/>
      <c r="Q68" s="70"/>
      <c r="R68" s="112">
        <v>95</v>
      </c>
      <c r="S68" s="113">
        <v>1</v>
      </c>
      <c r="T68" s="114">
        <v>95</v>
      </c>
      <c r="U68" s="115">
        <v>1</v>
      </c>
      <c r="V68" s="70">
        <f>T68-0.15*T68</f>
        <v>80.75</v>
      </c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1">
        <f>AI68+AD68+Y68+T68+O68+J68+E68</f>
        <v>101.26</v>
      </c>
      <c r="AM68" s="80"/>
      <c r="AN68" s="80"/>
      <c r="AO68" s="80"/>
      <c r="AP68" s="80"/>
      <c r="AQ68" s="80"/>
    </row>
    <row r="69" spans="1:43" s="189" customFormat="1" ht="12.75">
      <c r="A69" s="111" t="s">
        <v>190</v>
      </c>
      <c r="B69" s="110" t="s">
        <v>164</v>
      </c>
      <c r="C69" s="112">
        <v>4.8</v>
      </c>
      <c r="D69" s="115">
        <v>4</v>
      </c>
      <c r="E69" s="112">
        <v>4.8</v>
      </c>
      <c r="F69" s="115">
        <v>4</v>
      </c>
      <c r="G69" s="109">
        <f aca="true" t="shared" si="3" ref="G69:G92">C69-0.15*E69</f>
        <v>4.08</v>
      </c>
      <c r="H69" s="112">
        <v>0.78</v>
      </c>
      <c r="I69" s="115">
        <v>6</v>
      </c>
      <c r="J69" s="112">
        <v>0.78</v>
      </c>
      <c r="K69" s="115">
        <v>6</v>
      </c>
      <c r="L69" s="70">
        <f aca="true" t="shared" si="4" ref="L69:L92">H69-0.15*J69</f>
        <v>0.663</v>
      </c>
      <c r="M69" s="71">
        <v>8.1</v>
      </c>
      <c r="N69" s="69">
        <v>9</v>
      </c>
      <c r="O69" s="112">
        <v>32.4</v>
      </c>
      <c r="P69" s="113">
        <v>36</v>
      </c>
      <c r="Q69" s="70">
        <f aca="true" t="shared" si="5" ref="Q69:Q91">M69-0.15*O69</f>
        <v>3.24</v>
      </c>
      <c r="R69" s="112">
        <v>95</v>
      </c>
      <c r="S69" s="113">
        <v>1</v>
      </c>
      <c r="T69" s="114">
        <v>95</v>
      </c>
      <c r="U69" s="115">
        <v>1</v>
      </c>
      <c r="V69" s="70">
        <f>T69-0.15*T69</f>
        <v>80.75</v>
      </c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1">
        <f aca="true" t="shared" si="6" ref="AL69:AL93">AI69+AD69+Y69+T69+O69+J69+E69</f>
        <v>132.98000000000002</v>
      </c>
      <c r="AM69" s="80"/>
      <c r="AN69" s="80"/>
      <c r="AO69" s="80"/>
      <c r="AP69" s="80"/>
      <c r="AQ69" s="80"/>
    </row>
    <row r="70" spans="1:43" s="189" customFormat="1" ht="15" customHeight="1">
      <c r="A70" s="111" t="s">
        <v>191</v>
      </c>
      <c r="B70" s="110" t="s">
        <v>165</v>
      </c>
      <c r="C70" s="112">
        <v>6</v>
      </c>
      <c r="D70" s="115">
        <v>5</v>
      </c>
      <c r="E70" s="112">
        <v>6</v>
      </c>
      <c r="F70" s="115">
        <v>5</v>
      </c>
      <c r="G70" s="109">
        <f t="shared" si="3"/>
        <v>5.1</v>
      </c>
      <c r="H70" s="112">
        <v>0.39</v>
      </c>
      <c r="I70" s="115">
        <v>3</v>
      </c>
      <c r="J70" s="112">
        <v>0.39</v>
      </c>
      <c r="K70" s="115">
        <v>3</v>
      </c>
      <c r="L70" s="70">
        <f t="shared" si="4"/>
        <v>0.3315</v>
      </c>
      <c r="M70" s="71"/>
      <c r="N70" s="69"/>
      <c r="O70" s="112"/>
      <c r="P70" s="113"/>
      <c r="Q70" s="70"/>
      <c r="R70" s="112"/>
      <c r="S70" s="113"/>
      <c r="T70" s="115"/>
      <c r="U70" s="115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1">
        <f t="shared" si="6"/>
        <v>6.39</v>
      </c>
      <c r="AM70" s="80"/>
      <c r="AN70" s="80"/>
      <c r="AO70" s="80"/>
      <c r="AP70" s="80"/>
      <c r="AQ70" s="80"/>
    </row>
    <row r="71" spans="1:43" s="189" customFormat="1" ht="12.75">
      <c r="A71" s="111" t="s">
        <v>192</v>
      </c>
      <c r="B71" s="110" t="s">
        <v>166</v>
      </c>
      <c r="C71" s="112">
        <v>3.6</v>
      </c>
      <c r="D71" s="115">
        <v>3</v>
      </c>
      <c r="E71" s="112">
        <v>3.6</v>
      </c>
      <c r="F71" s="115">
        <v>3</v>
      </c>
      <c r="G71" s="109">
        <f t="shared" si="3"/>
        <v>3.06</v>
      </c>
      <c r="H71" s="112">
        <v>0.39</v>
      </c>
      <c r="I71" s="115">
        <v>3</v>
      </c>
      <c r="J71" s="112">
        <v>0.39</v>
      </c>
      <c r="K71" s="115">
        <v>3</v>
      </c>
      <c r="L71" s="70">
        <f t="shared" si="4"/>
        <v>0.3315</v>
      </c>
      <c r="M71" s="71">
        <v>18</v>
      </c>
      <c r="N71" s="69">
        <v>20</v>
      </c>
      <c r="O71" s="112">
        <v>35.46</v>
      </c>
      <c r="P71" s="114">
        <v>39.4</v>
      </c>
      <c r="Q71" s="70">
        <f t="shared" si="5"/>
        <v>12.681000000000001</v>
      </c>
      <c r="R71" s="112"/>
      <c r="S71" s="113"/>
      <c r="T71" s="115"/>
      <c r="U71" s="115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1">
        <f t="shared" si="6"/>
        <v>39.45</v>
      </c>
      <c r="AM71" s="80"/>
      <c r="AN71" s="80"/>
      <c r="AO71" s="80"/>
      <c r="AP71" s="80"/>
      <c r="AQ71" s="80"/>
    </row>
    <row r="72" spans="1:43" s="189" customFormat="1" ht="12.75">
      <c r="A72" s="111" t="s">
        <v>193</v>
      </c>
      <c r="B72" s="110" t="s">
        <v>167</v>
      </c>
      <c r="C72" s="112">
        <v>6</v>
      </c>
      <c r="D72" s="115">
        <v>5</v>
      </c>
      <c r="E72" s="112">
        <v>6</v>
      </c>
      <c r="F72" s="115">
        <v>5</v>
      </c>
      <c r="G72" s="109">
        <f t="shared" si="3"/>
        <v>5.1</v>
      </c>
      <c r="H72" s="112">
        <v>0.78</v>
      </c>
      <c r="I72" s="115">
        <v>6</v>
      </c>
      <c r="J72" s="112">
        <v>0.78</v>
      </c>
      <c r="K72" s="115">
        <v>6</v>
      </c>
      <c r="L72" s="70">
        <f t="shared" si="4"/>
        <v>0.663</v>
      </c>
      <c r="M72" s="71"/>
      <c r="N72" s="69"/>
      <c r="O72" s="112"/>
      <c r="P72" s="113"/>
      <c r="Q72" s="70"/>
      <c r="R72" s="112"/>
      <c r="S72" s="113"/>
      <c r="T72" s="115"/>
      <c r="U72" s="115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1">
        <f t="shared" si="6"/>
        <v>6.78</v>
      </c>
      <c r="AM72" s="80"/>
      <c r="AN72" s="80"/>
      <c r="AO72" s="80"/>
      <c r="AP72" s="80"/>
      <c r="AQ72" s="80"/>
    </row>
    <row r="73" spans="1:43" s="189" customFormat="1" ht="12.75">
      <c r="A73" s="111" t="s">
        <v>194</v>
      </c>
      <c r="B73" s="110" t="s">
        <v>168</v>
      </c>
      <c r="C73" s="112">
        <v>6</v>
      </c>
      <c r="D73" s="115">
        <v>5</v>
      </c>
      <c r="E73" s="112">
        <v>6</v>
      </c>
      <c r="F73" s="115">
        <v>5</v>
      </c>
      <c r="G73" s="109">
        <f t="shared" si="3"/>
        <v>5.1</v>
      </c>
      <c r="H73" s="112">
        <v>0.78</v>
      </c>
      <c r="I73" s="115">
        <v>6</v>
      </c>
      <c r="J73" s="112">
        <v>0.78</v>
      </c>
      <c r="K73" s="115">
        <v>6</v>
      </c>
      <c r="L73" s="70">
        <f t="shared" si="4"/>
        <v>0.663</v>
      </c>
      <c r="M73" s="71">
        <v>13.5</v>
      </c>
      <c r="N73" s="69">
        <v>15</v>
      </c>
      <c r="O73" s="112">
        <v>13.5</v>
      </c>
      <c r="P73" s="113">
        <v>15</v>
      </c>
      <c r="Q73" s="70">
        <f t="shared" si="5"/>
        <v>11.475</v>
      </c>
      <c r="R73" s="112"/>
      <c r="S73" s="113"/>
      <c r="T73" s="115"/>
      <c r="U73" s="115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1">
        <f t="shared" si="6"/>
        <v>20.28</v>
      </c>
      <c r="AM73" s="80"/>
      <c r="AN73" s="80"/>
      <c r="AO73" s="80"/>
      <c r="AP73" s="80"/>
      <c r="AQ73" s="80"/>
    </row>
    <row r="74" spans="1:43" s="189" customFormat="1" ht="12.75">
      <c r="A74" s="111" t="s">
        <v>195</v>
      </c>
      <c r="B74" s="110" t="s">
        <v>169</v>
      </c>
      <c r="C74" s="112">
        <v>6</v>
      </c>
      <c r="D74" s="115">
        <v>5</v>
      </c>
      <c r="E74" s="112">
        <v>6</v>
      </c>
      <c r="F74" s="115">
        <v>5</v>
      </c>
      <c r="G74" s="109">
        <f t="shared" si="3"/>
        <v>5.1</v>
      </c>
      <c r="H74" s="112">
        <v>0.13</v>
      </c>
      <c r="I74" s="115">
        <v>1</v>
      </c>
      <c r="J74" s="112">
        <v>0.13</v>
      </c>
      <c r="K74" s="115">
        <v>1</v>
      </c>
      <c r="L74" s="70">
        <f t="shared" si="4"/>
        <v>0.1105</v>
      </c>
      <c r="M74" s="71"/>
      <c r="N74" s="69"/>
      <c r="O74" s="112"/>
      <c r="P74" s="113"/>
      <c r="Q74" s="70"/>
      <c r="R74" s="115">
        <v>20.82</v>
      </c>
      <c r="S74" s="115">
        <v>2</v>
      </c>
      <c r="T74" s="115">
        <v>20.82</v>
      </c>
      <c r="U74" s="115">
        <v>2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1">
        <f t="shared" si="6"/>
        <v>26.95</v>
      </c>
      <c r="AM74" s="80"/>
      <c r="AN74" s="80"/>
      <c r="AO74" s="80"/>
      <c r="AP74" s="80"/>
      <c r="AQ74" s="80"/>
    </row>
    <row r="75" spans="1:43" s="189" customFormat="1" ht="12.75">
      <c r="A75" s="111" t="s">
        <v>196</v>
      </c>
      <c r="B75" s="110" t="s">
        <v>170</v>
      </c>
      <c r="C75" s="112">
        <v>3.6</v>
      </c>
      <c r="D75" s="115">
        <v>3</v>
      </c>
      <c r="E75" s="112">
        <v>3.6</v>
      </c>
      <c r="F75" s="115">
        <v>3</v>
      </c>
      <c r="G75" s="109">
        <f t="shared" si="3"/>
        <v>3.06</v>
      </c>
      <c r="H75" s="112">
        <v>0.26</v>
      </c>
      <c r="I75" s="115">
        <v>2</v>
      </c>
      <c r="J75" s="112">
        <v>0.26</v>
      </c>
      <c r="K75" s="115">
        <v>2</v>
      </c>
      <c r="L75" s="70">
        <f t="shared" si="4"/>
        <v>0.221</v>
      </c>
      <c r="M75" s="71"/>
      <c r="N75" s="69"/>
      <c r="O75" s="112"/>
      <c r="P75" s="113"/>
      <c r="Q75" s="70"/>
      <c r="R75" s="115">
        <v>20.82</v>
      </c>
      <c r="S75" s="115">
        <v>2</v>
      </c>
      <c r="T75" s="115">
        <v>20.82</v>
      </c>
      <c r="U75" s="115">
        <v>2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1">
        <f t="shared" si="6"/>
        <v>24.680000000000003</v>
      </c>
      <c r="AM75" s="80"/>
      <c r="AN75" s="80"/>
      <c r="AO75" s="80"/>
      <c r="AP75" s="80"/>
      <c r="AQ75" s="80"/>
    </row>
    <row r="76" spans="1:43" s="189" customFormat="1" ht="12.75">
      <c r="A76" s="111" t="s">
        <v>197</v>
      </c>
      <c r="B76" s="110" t="s">
        <v>171</v>
      </c>
      <c r="C76" s="112">
        <v>2.4</v>
      </c>
      <c r="D76" s="115">
        <v>2</v>
      </c>
      <c r="E76" s="112">
        <v>2.4</v>
      </c>
      <c r="F76" s="115">
        <v>2</v>
      </c>
      <c r="G76" s="109">
        <f t="shared" si="3"/>
        <v>2.04</v>
      </c>
      <c r="H76" s="112">
        <v>1.69</v>
      </c>
      <c r="I76" s="115">
        <v>13</v>
      </c>
      <c r="J76" s="112">
        <v>1.69</v>
      </c>
      <c r="K76" s="115">
        <v>13</v>
      </c>
      <c r="L76" s="70">
        <f t="shared" si="4"/>
        <v>1.4364999999999999</v>
      </c>
      <c r="M76" s="71"/>
      <c r="N76" s="69"/>
      <c r="O76" s="112"/>
      <c r="P76" s="113"/>
      <c r="Q76" s="70"/>
      <c r="R76" s="115"/>
      <c r="S76" s="115"/>
      <c r="T76" s="115">
        <v>7.434</v>
      </c>
      <c r="U76" s="115">
        <v>1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1">
        <f t="shared" si="6"/>
        <v>11.524000000000001</v>
      </c>
      <c r="AM76" s="80"/>
      <c r="AN76" s="80"/>
      <c r="AO76" s="80"/>
      <c r="AP76" s="80"/>
      <c r="AQ76" s="80"/>
    </row>
    <row r="77" spans="1:43" s="189" customFormat="1" ht="12.75">
      <c r="A77" s="111">
        <v>10</v>
      </c>
      <c r="B77" s="110" t="s">
        <v>172</v>
      </c>
      <c r="C77" s="112">
        <v>6</v>
      </c>
      <c r="D77" s="115">
        <v>5</v>
      </c>
      <c r="E77" s="112">
        <v>6</v>
      </c>
      <c r="F77" s="115">
        <v>5</v>
      </c>
      <c r="G77" s="109">
        <f t="shared" si="3"/>
        <v>5.1</v>
      </c>
      <c r="H77" s="112">
        <v>0.78</v>
      </c>
      <c r="I77" s="115">
        <v>6</v>
      </c>
      <c r="J77" s="112">
        <v>0.78</v>
      </c>
      <c r="K77" s="115">
        <v>6</v>
      </c>
      <c r="L77" s="70">
        <f t="shared" si="4"/>
        <v>0.663</v>
      </c>
      <c r="M77" s="71">
        <v>9</v>
      </c>
      <c r="N77" s="69">
        <v>10</v>
      </c>
      <c r="O77" s="112">
        <v>9</v>
      </c>
      <c r="P77" s="113">
        <v>10</v>
      </c>
      <c r="Q77" s="70">
        <f t="shared" si="5"/>
        <v>7.65</v>
      </c>
      <c r="R77" s="112">
        <v>95</v>
      </c>
      <c r="S77" s="113">
        <v>1</v>
      </c>
      <c r="T77" s="114">
        <v>95</v>
      </c>
      <c r="U77" s="115">
        <v>1</v>
      </c>
      <c r="V77" s="70">
        <f>T77-0.15*T77</f>
        <v>80.75</v>
      </c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1">
        <f t="shared" si="6"/>
        <v>110.78</v>
      </c>
      <c r="AM77" s="80"/>
      <c r="AN77" s="80"/>
      <c r="AO77" s="80"/>
      <c r="AP77" s="80"/>
      <c r="AQ77" s="80"/>
    </row>
    <row r="78" spans="1:43" s="189" customFormat="1" ht="12.75">
      <c r="A78" s="111">
        <v>11</v>
      </c>
      <c r="B78" s="110" t="s">
        <v>173</v>
      </c>
      <c r="C78" s="115"/>
      <c r="D78" s="115"/>
      <c r="E78" s="115"/>
      <c r="F78" s="115"/>
      <c r="G78" s="109"/>
      <c r="H78" s="112"/>
      <c r="I78" s="115"/>
      <c r="J78" s="112"/>
      <c r="K78" s="115"/>
      <c r="L78" s="70"/>
      <c r="M78" s="71"/>
      <c r="N78" s="69"/>
      <c r="O78" s="112">
        <v>102.6</v>
      </c>
      <c r="P78" s="113">
        <v>114</v>
      </c>
      <c r="Q78" s="70">
        <f t="shared" si="5"/>
        <v>-15.389999999999999</v>
      </c>
      <c r="R78" s="112"/>
      <c r="S78" s="113"/>
      <c r="T78" s="115"/>
      <c r="U78" s="115"/>
      <c r="V78" s="70"/>
      <c r="W78" s="70"/>
      <c r="X78" s="70"/>
      <c r="Y78" s="70">
        <v>378</v>
      </c>
      <c r="Z78" s="70">
        <v>24</v>
      </c>
      <c r="AA78" s="70">
        <f>W78-0.15*Y78</f>
        <v>-56.699999999999996</v>
      </c>
      <c r="AB78" s="70"/>
      <c r="AC78" s="70"/>
      <c r="AD78" s="71">
        <v>31.81</v>
      </c>
      <c r="AE78" s="70">
        <v>50</v>
      </c>
      <c r="AF78" s="70">
        <f>AB78-0.15*AD78</f>
        <v>-4.7715</v>
      </c>
      <c r="AG78" s="70"/>
      <c r="AH78" s="70"/>
      <c r="AI78" s="70"/>
      <c r="AJ78" s="70"/>
      <c r="AK78" s="70"/>
      <c r="AL78" s="71">
        <f t="shared" si="6"/>
        <v>512.41</v>
      </c>
      <c r="AM78" s="80"/>
      <c r="AN78" s="80"/>
      <c r="AO78" s="80"/>
      <c r="AP78" s="80"/>
      <c r="AQ78" s="80"/>
    </row>
    <row r="79" spans="1:43" s="189" customFormat="1" ht="13.5" customHeight="1">
      <c r="A79" s="111">
        <v>12</v>
      </c>
      <c r="B79" s="110" t="s">
        <v>174</v>
      </c>
      <c r="C79" s="112">
        <v>6</v>
      </c>
      <c r="D79" s="115">
        <v>5</v>
      </c>
      <c r="E79" s="112">
        <v>6</v>
      </c>
      <c r="F79" s="115">
        <v>5</v>
      </c>
      <c r="G79" s="109">
        <f t="shared" si="3"/>
        <v>5.1</v>
      </c>
      <c r="H79" s="112">
        <v>0.65</v>
      </c>
      <c r="I79" s="115">
        <v>5</v>
      </c>
      <c r="J79" s="112">
        <v>0.65</v>
      </c>
      <c r="K79" s="115">
        <v>5</v>
      </c>
      <c r="L79" s="70">
        <f t="shared" si="4"/>
        <v>0.5525</v>
      </c>
      <c r="M79" s="71"/>
      <c r="N79" s="69"/>
      <c r="O79" s="112"/>
      <c r="P79" s="113"/>
      <c r="Q79" s="70">
        <f t="shared" si="5"/>
        <v>0</v>
      </c>
      <c r="R79" s="112"/>
      <c r="S79" s="113"/>
      <c r="T79" s="115"/>
      <c r="U79" s="115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1">
        <f t="shared" si="6"/>
        <v>6.65</v>
      </c>
      <c r="AM79" s="80"/>
      <c r="AN79" s="80"/>
      <c r="AO79" s="80"/>
      <c r="AP79" s="80"/>
      <c r="AQ79" s="80"/>
    </row>
    <row r="80" spans="1:43" s="189" customFormat="1" ht="12.75">
      <c r="A80" s="111">
        <v>13</v>
      </c>
      <c r="B80" s="110" t="s">
        <v>175</v>
      </c>
      <c r="C80" s="112">
        <v>6</v>
      </c>
      <c r="D80" s="115">
        <v>5</v>
      </c>
      <c r="E80" s="112">
        <v>6</v>
      </c>
      <c r="F80" s="115">
        <v>5</v>
      </c>
      <c r="G80" s="109">
        <f t="shared" si="3"/>
        <v>5.1</v>
      </c>
      <c r="H80" s="112">
        <v>1.04</v>
      </c>
      <c r="I80" s="115">
        <v>8</v>
      </c>
      <c r="J80" s="112">
        <v>1.04</v>
      </c>
      <c r="K80" s="115">
        <v>8</v>
      </c>
      <c r="L80" s="70">
        <f t="shared" si="4"/>
        <v>0.884</v>
      </c>
      <c r="M80" s="71">
        <v>36</v>
      </c>
      <c r="N80" s="69">
        <v>40</v>
      </c>
      <c r="O80" s="112"/>
      <c r="P80" s="113"/>
      <c r="Q80" s="70">
        <f t="shared" si="5"/>
        <v>36</v>
      </c>
      <c r="R80" s="112"/>
      <c r="S80" s="113"/>
      <c r="T80" s="115"/>
      <c r="U80" s="115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1">
        <f t="shared" si="6"/>
        <v>7.04</v>
      </c>
      <c r="AM80" s="80"/>
      <c r="AN80" s="80"/>
      <c r="AO80" s="80"/>
      <c r="AP80" s="80"/>
      <c r="AQ80" s="80"/>
    </row>
    <row r="81" spans="1:43" s="189" customFormat="1" ht="12.75">
      <c r="A81" s="111">
        <v>14</v>
      </c>
      <c r="B81" s="110" t="s">
        <v>176</v>
      </c>
      <c r="C81" s="112">
        <v>6</v>
      </c>
      <c r="D81" s="115">
        <v>5</v>
      </c>
      <c r="E81" s="112">
        <v>6</v>
      </c>
      <c r="F81" s="115">
        <v>5</v>
      </c>
      <c r="G81" s="109">
        <f t="shared" si="3"/>
        <v>5.1</v>
      </c>
      <c r="H81" s="112">
        <v>0.91</v>
      </c>
      <c r="I81" s="115">
        <v>7</v>
      </c>
      <c r="J81" s="112">
        <v>0.91</v>
      </c>
      <c r="K81" s="115">
        <v>7</v>
      </c>
      <c r="L81" s="70">
        <f t="shared" si="4"/>
        <v>0.7735000000000001</v>
      </c>
      <c r="M81" s="71">
        <v>18</v>
      </c>
      <c r="N81" s="69">
        <v>20</v>
      </c>
      <c r="O81" s="112">
        <v>18</v>
      </c>
      <c r="P81" s="113">
        <v>20</v>
      </c>
      <c r="Q81" s="70">
        <f t="shared" si="5"/>
        <v>15.3</v>
      </c>
      <c r="R81" s="113"/>
      <c r="S81" s="113"/>
      <c r="T81" s="115"/>
      <c r="U81" s="115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1">
        <f t="shared" si="6"/>
        <v>24.91</v>
      </c>
      <c r="AM81" s="80"/>
      <c r="AN81" s="80"/>
      <c r="AO81" s="80"/>
      <c r="AP81" s="80"/>
      <c r="AQ81" s="80"/>
    </row>
    <row r="82" spans="1:43" s="189" customFormat="1" ht="12.75">
      <c r="A82" s="111">
        <v>15</v>
      </c>
      <c r="B82" s="110" t="s">
        <v>177</v>
      </c>
      <c r="C82" s="112">
        <v>6</v>
      </c>
      <c r="D82" s="115">
        <v>5</v>
      </c>
      <c r="E82" s="112">
        <v>6</v>
      </c>
      <c r="F82" s="115">
        <v>5</v>
      </c>
      <c r="G82" s="109">
        <f t="shared" si="3"/>
        <v>5.1</v>
      </c>
      <c r="H82" s="112">
        <v>0.39</v>
      </c>
      <c r="I82" s="115">
        <v>3</v>
      </c>
      <c r="J82" s="112">
        <v>0.39</v>
      </c>
      <c r="K82" s="115">
        <v>3</v>
      </c>
      <c r="L82" s="70">
        <f t="shared" si="4"/>
        <v>0.3315</v>
      </c>
      <c r="M82" s="70"/>
      <c r="N82" s="69"/>
      <c r="O82" s="112"/>
      <c r="P82" s="113"/>
      <c r="Q82" s="70"/>
      <c r="R82" s="113"/>
      <c r="S82" s="113"/>
      <c r="T82" s="115"/>
      <c r="U82" s="115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1">
        <f t="shared" si="6"/>
        <v>6.39</v>
      </c>
      <c r="AM82" s="80"/>
      <c r="AN82" s="80"/>
      <c r="AO82" s="80"/>
      <c r="AP82" s="80"/>
      <c r="AQ82" s="80"/>
    </row>
    <row r="83" spans="1:43" s="189" customFormat="1" ht="12.75">
      <c r="A83" s="111">
        <v>16</v>
      </c>
      <c r="B83" s="110" t="s">
        <v>178</v>
      </c>
      <c r="C83" s="112">
        <v>4.8</v>
      </c>
      <c r="D83" s="115">
        <v>4</v>
      </c>
      <c r="E83" s="112">
        <v>4.8</v>
      </c>
      <c r="F83" s="115">
        <v>4</v>
      </c>
      <c r="G83" s="109">
        <f t="shared" si="3"/>
        <v>4.08</v>
      </c>
      <c r="H83" s="112">
        <v>1.17</v>
      </c>
      <c r="I83" s="115">
        <v>9</v>
      </c>
      <c r="J83" s="112">
        <v>1.17</v>
      </c>
      <c r="K83" s="115">
        <v>9</v>
      </c>
      <c r="L83" s="70">
        <f t="shared" si="4"/>
        <v>0.9944999999999999</v>
      </c>
      <c r="M83" s="71">
        <v>54</v>
      </c>
      <c r="N83" s="69">
        <v>60</v>
      </c>
      <c r="O83" s="112"/>
      <c r="P83" s="113"/>
      <c r="Q83" s="70">
        <f t="shared" si="5"/>
        <v>54</v>
      </c>
      <c r="R83" s="112"/>
      <c r="S83" s="113"/>
      <c r="T83" s="115"/>
      <c r="U83" s="115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1">
        <f t="shared" si="6"/>
        <v>5.97</v>
      </c>
      <c r="AM83" s="80"/>
      <c r="AN83" s="80"/>
      <c r="AO83" s="80"/>
      <c r="AP83" s="80"/>
      <c r="AQ83" s="80"/>
    </row>
    <row r="84" spans="1:43" s="189" customFormat="1" ht="12.75">
      <c r="A84" s="111">
        <v>17</v>
      </c>
      <c r="B84" s="110" t="s">
        <v>179</v>
      </c>
      <c r="C84" s="112">
        <v>4.8</v>
      </c>
      <c r="D84" s="115">
        <v>4</v>
      </c>
      <c r="E84" s="112">
        <v>4.8</v>
      </c>
      <c r="F84" s="115">
        <v>4</v>
      </c>
      <c r="G84" s="109">
        <f t="shared" si="3"/>
        <v>4.08</v>
      </c>
      <c r="H84" s="112">
        <v>0.91</v>
      </c>
      <c r="I84" s="115">
        <v>7</v>
      </c>
      <c r="J84" s="112">
        <v>0.91</v>
      </c>
      <c r="K84" s="115">
        <v>7</v>
      </c>
      <c r="L84" s="70">
        <f t="shared" si="4"/>
        <v>0.7735000000000001</v>
      </c>
      <c r="M84" s="71">
        <v>18</v>
      </c>
      <c r="N84" s="69">
        <v>20</v>
      </c>
      <c r="O84" s="112">
        <v>43.2</v>
      </c>
      <c r="P84" s="113">
        <v>48</v>
      </c>
      <c r="Q84" s="70">
        <f t="shared" si="5"/>
        <v>11.52</v>
      </c>
      <c r="R84" s="113"/>
      <c r="S84" s="113"/>
      <c r="T84" s="115"/>
      <c r="U84" s="115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1">
        <f t="shared" si="6"/>
        <v>48.91</v>
      </c>
      <c r="AM84" s="80"/>
      <c r="AN84" s="80"/>
      <c r="AO84" s="80"/>
      <c r="AP84" s="80"/>
      <c r="AQ84" s="80"/>
    </row>
    <row r="85" spans="1:43" s="189" customFormat="1" ht="12.75">
      <c r="A85" s="111">
        <v>18</v>
      </c>
      <c r="B85" s="110" t="s">
        <v>180</v>
      </c>
      <c r="C85" s="112">
        <v>1.2</v>
      </c>
      <c r="D85" s="115">
        <v>1</v>
      </c>
      <c r="E85" s="112">
        <v>1.2</v>
      </c>
      <c r="F85" s="115">
        <v>1</v>
      </c>
      <c r="G85" s="109">
        <f t="shared" si="3"/>
        <v>1.02</v>
      </c>
      <c r="H85" s="112">
        <v>1.04</v>
      </c>
      <c r="I85" s="115">
        <v>8</v>
      </c>
      <c r="J85" s="112">
        <v>1.04</v>
      </c>
      <c r="K85" s="115">
        <v>8</v>
      </c>
      <c r="L85" s="70">
        <f t="shared" si="4"/>
        <v>0.884</v>
      </c>
      <c r="M85" s="71">
        <v>40.5</v>
      </c>
      <c r="N85" s="69">
        <v>45</v>
      </c>
      <c r="O85" s="112">
        <v>40.5</v>
      </c>
      <c r="P85" s="113">
        <v>45</v>
      </c>
      <c r="Q85" s="70">
        <f t="shared" si="5"/>
        <v>34.425</v>
      </c>
      <c r="R85" s="113"/>
      <c r="S85" s="113"/>
      <c r="T85" s="115"/>
      <c r="U85" s="115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1">
        <f t="shared" si="6"/>
        <v>42.74</v>
      </c>
      <c r="AM85" s="80"/>
      <c r="AN85" s="80"/>
      <c r="AO85" s="80"/>
      <c r="AP85" s="80"/>
      <c r="AQ85" s="80"/>
    </row>
    <row r="86" spans="1:43" s="189" customFormat="1" ht="12.75">
      <c r="A86" s="111">
        <v>19</v>
      </c>
      <c r="B86" s="110" t="s">
        <v>181</v>
      </c>
      <c r="C86" s="112">
        <v>2.4</v>
      </c>
      <c r="D86" s="115">
        <v>2</v>
      </c>
      <c r="E86" s="112">
        <v>2.4</v>
      </c>
      <c r="F86" s="115">
        <v>2</v>
      </c>
      <c r="G86" s="109">
        <f t="shared" si="3"/>
        <v>2.04</v>
      </c>
      <c r="H86" s="112">
        <v>1.17</v>
      </c>
      <c r="I86" s="115">
        <v>9</v>
      </c>
      <c r="J86" s="112">
        <v>1.17</v>
      </c>
      <c r="K86" s="115">
        <v>9</v>
      </c>
      <c r="L86" s="70">
        <f t="shared" si="4"/>
        <v>0.9944999999999999</v>
      </c>
      <c r="M86" s="71">
        <v>22.5</v>
      </c>
      <c r="N86" s="69">
        <v>25</v>
      </c>
      <c r="O86" s="112"/>
      <c r="P86" s="113"/>
      <c r="Q86" s="70">
        <f t="shared" si="5"/>
        <v>22.5</v>
      </c>
      <c r="R86" s="113"/>
      <c r="S86" s="113"/>
      <c r="T86" s="115"/>
      <c r="U86" s="115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1">
        <f t="shared" si="6"/>
        <v>3.57</v>
      </c>
      <c r="AM86" s="80"/>
      <c r="AN86" s="80"/>
      <c r="AO86" s="80"/>
      <c r="AP86" s="80"/>
      <c r="AQ86" s="80"/>
    </row>
    <row r="87" spans="1:43" s="189" customFormat="1" ht="13.5" customHeight="1">
      <c r="A87" s="111">
        <v>20</v>
      </c>
      <c r="B87" s="110" t="s">
        <v>182</v>
      </c>
      <c r="C87" s="112">
        <v>4.8</v>
      </c>
      <c r="D87" s="115">
        <v>4</v>
      </c>
      <c r="E87" s="112">
        <v>4.8</v>
      </c>
      <c r="F87" s="115">
        <v>4</v>
      </c>
      <c r="G87" s="109">
        <f t="shared" si="3"/>
        <v>4.08</v>
      </c>
      <c r="H87" s="112">
        <v>0.78</v>
      </c>
      <c r="I87" s="115">
        <v>6</v>
      </c>
      <c r="J87" s="112">
        <v>0.78</v>
      </c>
      <c r="K87" s="115">
        <v>6</v>
      </c>
      <c r="L87" s="70">
        <f t="shared" si="4"/>
        <v>0.663</v>
      </c>
      <c r="M87" s="70"/>
      <c r="N87" s="69"/>
      <c r="O87" s="112"/>
      <c r="P87" s="113"/>
      <c r="Q87" s="70"/>
      <c r="R87" s="112">
        <v>95</v>
      </c>
      <c r="S87" s="113">
        <v>1</v>
      </c>
      <c r="T87" s="115">
        <v>106.214</v>
      </c>
      <c r="U87" s="115">
        <v>2</v>
      </c>
      <c r="V87" s="70">
        <f>T87-0.15*T87</f>
        <v>90.28190000000001</v>
      </c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1">
        <f t="shared" si="6"/>
        <v>111.794</v>
      </c>
      <c r="AM87" s="199"/>
      <c r="AN87" s="80"/>
      <c r="AO87" s="80"/>
      <c r="AP87" s="80"/>
      <c r="AQ87" s="80"/>
    </row>
    <row r="88" spans="1:43" s="189" customFormat="1" ht="13.5" customHeight="1">
      <c r="A88" s="111">
        <v>21</v>
      </c>
      <c r="B88" s="110" t="s">
        <v>183</v>
      </c>
      <c r="C88" s="112">
        <v>4.8</v>
      </c>
      <c r="D88" s="115">
        <v>4</v>
      </c>
      <c r="E88" s="112">
        <v>4.8</v>
      </c>
      <c r="F88" s="115">
        <v>4</v>
      </c>
      <c r="G88" s="109">
        <f t="shared" si="3"/>
        <v>4.08</v>
      </c>
      <c r="H88" s="112">
        <v>0.65</v>
      </c>
      <c r="I88" s="115">
        <v>5</v>
      </c>
      <c r="J88" s="112">
        <v>0.65</v>
      </c>
      <c r="K88" s="115">
        <v>5</v>
      </c>
      <c r="L88" s="70">
        <f t="shared" si="4"/>
        <v>0.5525</v>
      </c>
      <c r="M88" s="70"/>
      <c r="N88" s="69"/>
      <c r="O88" s="112"/>
      <c r="P88" s="113"/>
      <c r="Q88" s="70"/>
      <c r="R88" s="70"/>
      <c r="S88" s="70"/>
      <c r="T88" s="115"/>
      <c r="U88" s="115"/>
      <c r="V88" s="70"/>
      <c r="W88" s="70"/>
      <c r="X88" s="70"/>
      <c r="Y88" s="71"/>
      <c r="Z88" s="71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1">
        <f t="shared" si="6"/>
        <v>5.45</v>
      </c>
      <c r="AM88" s="199"/>
      <c r="AN88" s="80"/>
      <c r="AO88" s="80"/>
      <c r="AP88" s="80"/>
      <c r="AQ88" s="80"/>
    </row>
    <row r="89" spans="1:43" s="189" customFormat="1" ht="13.5" customHeight="1">
      <c r="A89" s="111">
        <v>22</v>
      </c>
      <c r="B89" s="110" t="s">
        <v>184</v>
      </c>
      <c r="C89" s="114">
        <v>6</v>
      </c>
      <c r="D89" s="115">
        <v>5</v>
      </c>
      <c r="E89" s="114">
        <v>6</v>
      </c>
      <c r="F89" s="115">
        <v>5</v>
      </c>
      <c r="G89" s="109">
        <f t="shared" si="3"/>
        <v>5.1</v>
      </c>
      <c r="H89" s="112">
        <v>0.26</v>
      </c>
      <c r="I89" s="115">
        <v>2</v>
      </c>
      <c r="J89" s="112">
        <v>0.26</v>
      </c>
      <c r="K89" s="115">
        <v>2</v>
      </c>
      <c r="L89" s="70">
        <f t="shared" si="4"/>
        <v>0.221</v>
      </c>
      <c r="M89" s="70"/>
      <c r="N89" s="69"/>
      <c r="O89" s="112"/>
      <c r="P89" s="113"/>
      <c r="Q89" s="115"/>
      <c r="R89" s="115">
        <v>57.24</v>
      </c>
      <c r="S89" s="115">
        <v>1</v>
      </c>
      <c r="T89" s="115">
        <v>57.24</v>
      </c>
      <c r="U89" s="115">
        <v>1</v>
      </c>
      <c r="V89" s="70"/>
      <c r="W89" s="70"/>
      <c r="X89" s="70"/>
      <c r="Y89" s="71"/>
      <c r="Z89" s="71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1">
        <f t="shared" si="6"/>
        <v>63.5</v>
      </c>
      <c r="AM89" s="199"/>
      <c r="AN89" s="80"/>
      <c r="AO89" s="80"/>
      <c r="AP89" s="80"/>
      <c r="AQ89" s="80"/>
    </row>
    <row r="90" spans="1:43" s="189" customFormat="1" ht="13.5" customHeight="1">
      <c r="A90" s="111">
        <v>23</v>
      </c>
      <c r="B90" s="110" t="s">
        <v>185</v>
      </c>
      <c r="C90" s="114">
        <v>4.8</v>
      </c>
      <c r="D90" s="115">
        <v>4</v>
      </c>
      <c r="E90" s="114">
        <v>4.8</v>
      </c>
      <c r="F90" s="115">
        <v>4</v>
      </c>
      <c r="G90" s="109">
        <f t="shared" si="3"/>
        <v>4.08</v>
      </c>
      <c r="H90" s="112">
        <v>0.91</v>
      </c>
      <c r="I90" s="115">
        <v>7</v>
      </c>
      <c r="J90" s="112">
        <v>0.91</v>
      </c>
      <c r="K90" s="115">
        <v>7</v>
      </c>
      <c r="L90" s="70">
        <f t="shared" si="4"/>
        <v>0.7735000000000001</v>
      </c>
      <c r="M90" s="70"/>
      <c r="N90" s="69"/>
      <c r="O90" s="112"/>
      <c r="P90" s="113"/>
      <c r="Q90" s="70"/>
      <c r="R90" s="115">
        <v>57.24</v>
      </c>
      <c r="S90" s="84">
        <v>1</v>
      </c>
      <c r="T90" s="115">
        <v>57.24</v>
      </c>
      <c r="U90" s="115">
        <v>1</v>
      </c>
      <c r="V90" s="70"/>
      <c r="W90" s="70"/>
      <c r="X90" s="70"/>
      <c r="Y90" s="71"/>
      <c r="Z90" s="71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1">
        <f t="shared" si="6"/>
        <v>62.949999999999996</v>
      </c>
      <c r="AM90" s="199"/>
      <c r="AN90" s="80"/>
      <c r="AO90" s="80"/>
      <c r="AP90" s="80"/>
      <c r="AQ90" s="80"/>
    </row>
    <row r="91" spans="1:43" s="189" customFormat="1" ht="13.5" customHeight="1">
      <c r="A91" s="111">
        <v>24</v>
      </c>
      <c r="B91" s="110" t="s">
        <v>186</v>
      </c>
      <c r="C91" s="114">
        <v>6</v>
      </c>
      <c r="D91" s="115">
        <v>5</v>
      </c>
      <c r="E91" s="114">
        <v>6</v>
      </c>
      <c r="F91" s="115">
        <v>5</v>
      </c>
      <c r="G91" s="109">
        <f t="shared" si="3"/>
        <v>5.1</v>
      </c>
      <c r="H91" s="112">
        <v>0.26</v>
      </c>
      <c r="I91" s="115">
        <v>2</v>
      </c>
      <c r="J91" s="112">
        <v>0.26</v>
      </c>
      <c r="K91" s="115">
        <v>2</v>
      </c>
      <c r="L91" s="70">
        <f t="shared" si="4"/>
        <v>0.221</v>
      </c>
      <c r="M91" s="70">
        <v>13.5</v>
      </c>
      <c r="N91" s="69">
        <v>15</v>
      </c>
      <c r="O91" s="112"/>
      <c r="P91" s="113"/>
      <c r="Q91" s="70">
        <f t="shared" si="5"/>
        <v>13.5</v>
      </c>
      <c r="R91" s="70"/>
      <c r="S91" s="70"/>
      <c r="T91" s="115"/>
      <c r="U91" s="115"/>
      <c r="V91" s="70"/>
      <c r="W91" s="70"/>
      <c r="X91" s="70"/>
      <c r="Y91" s="71"/>
      <c r="Z91" s="71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1">
        <f t="shared" si="6"/>
        <v>6.26</v>
      </c>
      <c r="AM91" s="199"/>
      <c r="AN91" s="80"/>
      <c r="AO91" s="80"/>
      <c r="AP91" s="80"/>
      <c r="AQ91" s="80"/>
    </row>
    <row r="92" spans="1:43" s="189" customFormat="1" ht="13.5" customHeight="1">
      <c r="A92" s="111">
        <v>25</v>
      </c>
      <c r="B92" s="110" t="s">
        <v>187</v>
      </c>
      <c r="C92" s="114">
        <v>4.8</v>
      </c>
      <c r="D92" s="115">
        <v>4</v>
      </c>
      <c r="E92" s="114">
        <v>4.8</v>
      </c>
      <c r="F92" s="115">
        <v>4</v>
      </c>
      <c r="G92" s="109">
        <f t="shared" si="3"/>
        <v>4.08</v>
      </c>
      <c r="H92" s="112">
        <v>0.52</v>
      </c>
      <c r="I92" s="115">
        <v>4</v>
      </c>
      <c r="J92" s="112">
        <v>0.52</v>
      </c>
      <c r="K92" s="115">
        <v>4</v>
      </c>
      <c r="L92" s="70">
        <f t="shared" si="4"/>
        <v>0.442</v>
      </c>
      <c r="M92" s="70"/>
      <c r="N92" s="69"/>
      <c r="O92" s="112"/>
      <c r="P92" s="113"/>
      <c r="Q92" s="70"/>
      <c r="R92" s="70"/>
      <c r="S92" s="70"/>
      <c r="T92" s="115"/>
      <c r="U92" s="115"/>
      <c r="V92" s="70"/>
      <c r="W92" s="70"/>
      <c r="X92" s="70"/>
      <c r="Y92" s="71"/>
      <c r="Z92" s="71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1">
        <f t="shared" si="6"/>
        <v>5.32</v>
      </c>
      <c r="AM92" s="199"/>
      <c r="AN92" s="80"/>
      <c r="AO92" s="80"/>
      <c r="AP92" s="80"/>
      <c r="AQ92" s="80"/>
    </row>
    <row r="93" spans="1:43" s="189" customFormat="1" ht="13.5" customHeight="1">
      <c r="A93" s="111">
        <v>26</v>
      </c>
      <c r="B93" s="110" t="s">
        <v>188</v>
      </c>
      <c r="C93" s="114"/>
      <c r="D93" s="115"/>
      <c r="E93" s="114"/>
      <c r="F93" s="115"/>
      <c r="G93" s="109"/>
      <c r="H93" s="112"/>
      <c r="I93" s="115"/>
      <c r="J93" s="112"/>
      <c r="K93" s="115"/>
      <c r="L93" s="70"/>
      <c r="M93" s="70"/>
      <c r="N93" s="69"/>
      <c r="O93" s="112"/>
      <c r="P93" s="113"/>
      <c r="Q93" s="70"/>
      <c r="R93" s="115">
        <v>151.58</v>
      </c>
      <c r="S93" s="115">
        <v>3</v>
      </c>
      <c r="T93" s="115">
        <v>151.58</v>
      </c>
      <c r="U93" s="115">
        <v>3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>
        <v>30.4</v>
      </c>
      <c r="AJ93" s="70">
        <v>40</v>
      </c>
      <c r="AK93" s="70">
        <f>AG93-0.15*AI93</f>
        <v>-4.56</v>
      </c>
      <c r="AL93" s="71">
        <f t="shared" si="6"/>
        <v>181.98000000000002</v>
      </c>
      <c r="AM93" s="199"/>
      <c r="AN93" s="80"/>
      <c r="AO93" s="80"/>
      <c r="AP93" s="80"/>
      <c r="AQ93" s="80"/>
    </row>
    <row r="94" spans="1:43" s="189" customFormat="1" ht="12.75">
      <c r="A94" s="200" t="s">
        <v>14</v>
      </c>
      <c r="B94" s="201"/>
      <c r="C94" s="107">
        <f>C93+C92+C91+C90+C89+C88+C87+C86+C85+C84+C83+C82+C81+C80+C79+C78+C77+C76+C75+C74+C73+C72+C71+C70+C69+C68</f>
        <v>118.8</v>
      </c>
      <c r="D94" s="104">
        <f>SUM(D68:D93)</f>
        <v>99</v>
      </c>
      <c r="E94" s="107">
        <f>E93+E92+E91+E90+E89+E88+E87+E86+E85+E84+E83+E82+E81+E80+E79+E78+E77+E76+E75+E74+E73+E72+E71+E70+E69+E68</f>
        <v>118.8</v>
      </c>
      <c r="F94" s="104">
        <f aca="true" t="shared" si="7" ref="F94:U94">SUM(F68:F93)</f>
        <v>99</v>
      </c>
      <c r="G94" s="101">
        <f t="shared" si="7"/>
        <v>100.97999999999999</v>
      </c>
      <c r="H94" s="101">
        <f t="shared" si="7"/>
        <v>16.900000000000002</v>
      </c>
      <c r="I94" s="104">
        <f t="shared" si="7"/>
        <v>130</v>
      </c>
      <c r="J94" s="101">
        <f t="shared" si="7"/>
        <v>16.900000000000002</v>
      </c>
      <c r="K94" s="104">
        <f t="shared" si="7"/>
        <v>130</v>
      </c>
      <c r="L94" s="101">
        <f t="shared" si="7"/>
        <v>14.365000000000004</v>
      </c>
      <c r="M94" s="101">
        <f t="shared" si="7"/>
        <v>251.1</v>
      </c>
      <c r="N94" s="104">
        <f t="shared" si="7"/>
        <v>279</v>
      </c>
      <c r="O94" s="107">
        <f t="shared" si="7"/>
        <v>294.65999999999997</v>
      </c>
      <c r="P94" s="101">
        <f t="shared" si="7"/>
        <v>327.4</v>
      </c>
      <c r="Q94" s="101">
        <f t="shared" si="7"/>
        <v>206.901</v>
      </c>
      <c r="R94" s="117">
        <f t="shared" si="7"/>
        <v>687.7</v>
      </c>
      <c r="S94" s="104">
        <f t="shared" si="7"/>
        <v>13</v>
      </c>
      <c r="T94" s="117">
        <f t="shared" si="7"/>
        <v>706.348</v>
      </c>
      <c r="U94" s="104">
        <f t="shared" si="7"/>
        <v>15</v>
      </c>
      <c r="V94" s="70">
        <f>V87+V77+V69+V68</f>
        <v>332.5319</v>
      </c>
      <c r="W94" s="101"/>
      <c r="X94" s="101"/>
      <c r="Y94" s="101">
        <v>378</v>
      </c>
      <c r="Z94" s="101">
        <v>24</v>
      </c>
      <c r="AA94" s="101">
        <f>W94-0.15*Y94</f>
        <v>-56.699999999999996</v>
      </c>
      <c r="AB94" s="101"/>
      <c r="AC94" s="101"/>
      <c r="AD94" s="107">
        <v>31.81</v>
      </c>
      <c r="AE94" s="101">
        <v>50</v>
      </c>
      <c r="AF94" s="101">
        <f>AB94-0.15*AD94</f>
        <v>-4.7715</v>
      </c>
      <c r="AG94" s="101"/>
      <c r="AH94" s="101"/>
      <c r="AI94" s="101">
        <v>30.4</v>
      </c>
      <c r="AJ94" s="101">
        <v>40</v>
      </c>
      <c r="AK94" s="101">
        <f>AG94-0.15*AI94</f>
        <v>-4.56</v>
      </c>
      <c r="AL94" s="107">
        <f>SUM(AL68:AL93)</f>
        <v>1576.9180000000001</v>
      </c>
      <c r="AM94" s="80"/>
      <c r="AN94" s="80"/>
      <c r="AO94" s="80"/>
      <c r="AP94" s="80"/>
      <c r="AQ94" s="80"/>
    </row>
    <row r="95" spans="1:73" s="189" customFormat="1" ht="12">
      <c r="A95" s="202"/>
      <c r="B95" s="203"/>
      <c r="C95" s="202"/>
      <c r="D95" s="204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4"/>
      <c r="AT95" s="204"/>
      <c r="AU95" s="204"/>
      <c r="AV95" s="202"/>
      <c r="AW95" s="202"/>
      <c r="AX95" s="202"/>
      <c r="AY95" s="202"/>
      <c r="AZ95" s="202"/>
      <c r="BA95" s="202"/>
      <c r="BB95" s="202"/>
      <c r="BC95" s="204"/>
      <c r="BD95" s="204"/>
      <c r="BE95" s="205"/>
      <c r="BF95" s="204"/>
      <c r="BG95" s="204"/>
      <c r="BH95" s="202"/>
      <c r="BI95" s="202"/>
      <c r="BJ95" s="202"/>
      <c r="BK95" s="202"/>
      <c r="BL95" s="202"/>
      <c r="BM95" s="202"/>
      <c r="BN95" s="202"/>
      <c r="BO95" s="202"/>
      <c r="BP95" s="206"/>
      <c r="BQ95" s="202"/>
      <c r="BR95" s="202"/>
      <c r="BS95" s="202"/>
      <c r="BT95" s="202"/>
      <c r="BU95" s="202"/>
    </row>
    <row r="96" spans="1:73" s="189" customFormat="1" ht="12">
      <c r="A96" s="202"/>
      <c r="B96" s="203"/>
      <c r="C96" s="202"/>
      <c r="D96" s="204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4"/>
      <c r="AT96" s="204"/>
      <c r="AU96" s="204"/>
      <c r="AV96" s="202"/>
      <c r="AW96" s="202"/>
      <c r="AX96" s="202"/>
      <c r="AY96" s="202"/>
      <c r="AZ96" s="202"/>
      <c r="BA96" s="202"/>
      <c r="BB96" s="202"/>
      <c r="BC96" s="204"/>
      <c r="BD96" s="204"/>
      <c r="BE96" s="202"/>
      <c r="BF96" s="204"/>
      <c r="BG96" s="204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</row>
    <row r="97" spans="1:73" s="189" customFormat="1" ht="12">
      <c r="A97" s="202"/>
      <c r="B97" s="203"/>
      <c r="C97" s="202"/>
      <c r="D97" s="204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4"/>
      <c r="AT97" s="204"/>
      <c r="AU97" s="204"/>
      <c r="AV97" s="202"/>
      <c r="AW97" s="202"/>
      <c r="AX97" s="202"/>
      <c r="AY97" s="202"/>
      <c r="AZ97" s="202"/>
      <c r="BA97" s="202"/>
      <c r="BB97" s="202"/>
      <c r="BC97" s="204"/>
      <c r="BD97" s="204"/>
      <c r="BE97" s="202"/>
      <c r="BF97" s="204"/>
      <c r="BG97" s="204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</row>
    <row r="98" spans="1:73" s="189" customFormat="1" ht="12">
      <c r="A98" s="202"/>
      <c r="B98" s="203"/>
      <c r="C98" s="202"/>
      <c r="D98" s="204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4"/>
      <c r="AT98" s="204"/>
      <c r="AU98" s="204"/>
      <c r="AV98" s="202"/>
      <c r="AW98" s="202"/>
      <c r="AX98" s="202"/>
      <c r="AY98" s="202"/>
      <c r="AZ98" s="202"/>
      <c r="BA98" s="202"/>
      <c r="BB98" s="202"/>
      <c r="BC98" s="204"/>
      <c r="BD98" s="204"/>
      <c r="BE98" s="202"/>
      <c r="BF98" s="204"/>
      <c r="BG98" s="204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</row>
    <row r="99" spans="1:73" s="189" customFormat="1" ht="12.75">
      <c r="A99" s="202"/>
      <c r="B99" s="203"/>
      <c r="C99" s="202"/>
      <c r="D99" s="204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4"/>
      <c r="AT99" s="204"/>
      <c r="AU99" s="204"/>
      <c r="AV99" s="202"/>
      <c r="AW99" s="202"/>
      <c r="AX99" s="202"/>
      <c r="AY99" s="202"/>
      <c r="AZ99" s="202"/>
      <c r="BA99" s="207"/>
      <c r="BB99" s="208"/>
      <c r="BC99" s="207"/>
      <c r="BD99" s="208"/>
      <c r="BE99" s="86"/>
      <c r="BF99" s="204"/>
      <c r="BG99" s="204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</row>
    <row r="100" spans="1:73" s="189" customFormat="1" ht="12.75">
      <c r="A100" s="202"/>
      <c r="B100" s="203"/>
      <c r="C100" s="202"/>
      <c r="D100" s="204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4"/>
      <c r="AT100" s="204"/>
      <c r="AU100" s="204"/>
      <c r="AV100" s="202"/>
      <c r="AW100" s="202"/>
      <c r="AX100" s="202"/>
      <c r="AY100" s="202"/>
      <c r="AZ100" s="202"/>
      <c r="BA100" s="85"/>
      <c r="BB100" s="208"/>
      <c r="BC100" s="209"/>
      <c r="BD100" s="208"/>
      <c r="BE100" s="85"/>
      <c r="BF100" s="204"/>
      <c r="BG100" s="204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</row>
    <row r="101" spans="1:73" s="189" customFormat="1" ht="12.75">
      <c r="A101" s="202"/>
      <c r="B101" s="203"/>
      <c r="C101" s="202"/>
      <c r="D101" s="204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4"/>
      <c r="AT101" s="204"/>
      <c r="AU101" s="204"/>
      <c r="AV101" s="202"/>
      <c r="AW101" s="202"/>
      <c r="AX101" s="202"/>
      <c r="AY101" s="202"/>
      <c r="AZ101" s="202"/>
      <c r="BA101" s="85"/>
      <c r="BB101" s="208"/>
      <c r="BC101" s="209"/>
      <c r="BD101" s="208"/>
      <c r="BE101" s="86"/>
      <c r="BF101" s="204"/>
      <c r="BG101" s="204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</row>
    <row r="102" spans="1:73" s="189" customFormat="1" ht="12.75">
      <c r="A102" s="202"/>
      <c r="B102" s="203"/>
      <c r="C102" s="202"/>
      <c r="D102" s="204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4"/>
      <c r="AT102" s="204"/>
      <c r="AU102" s="204"/>
      <c r="AV102" s="202"/>
      <c r="AW102" s="202"/>
      <c r="AX102" s="202"/>
      <c r="AY102" s="202"/>
      <c r="AZ102" s="202"/>
      <c r="BA102" s="85"/>
      <c r="BB102" s="208"/>
      <c r="BC102" s="209"/>
      <c r="BD102" s="208"/>
      <c r="BE102" s="86"/>
      <c r="BF102" s="204"/>
      <c r="BG102" s="204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</row>
    <row r="103" spans="1:73" s="189" customFormat="1" ht="12.75">
      <c r="A103" s="202"/>
      <c r="B103" s="203"/>
      <c r="C103" s="202"/>
      <c r="D103" s="204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4"/>
      <c r="AT103" s="204"/>
      <c r="AU103" s="204"/>
      <c r="AV103" s="202"/>
      <c r="AW103" s="202"/>
      <c r="AX103" s="202"/>
      <c r="AY103" s="202"/>
      <c r="AZ103" s="202"/>
      <c r="BA103" s="85"/>
      <c r="BB103" s="208"/>
      <c r="BC103" s="209"/>
      <c r="BD103" s="208"/>
      <c r="BE103" s="86"/>
      <c r="BF103" s="204"/>
      <c r="BG103" s="204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</row>
    <row r="104" spans="1:73" s="189" customFormat="1" ht="12.75">
      <c r="A104" s="202"/>
      <c r="B104" s="203"/>
      <c r="C104" s="202"/>
      <c r="D104" s="204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4"/>
      <c r="AT104" s="204"/>
      <c r="AU104" s="204"/>
      <c r="AV104" s="202"/>
      <c r="AW104" s="202"/>
      <c r="AX104" s="202"/>
      <c r="AY104" s="202"/>
      <c r="AZ104" s="202"/>
      <c r="BA104" s="85"/>
      <c r="BB104" s="208"/>
      <c r="BC104" s="209"/>
      <c r="BD104" s="208"/>
      <c r="BE104" s="86"/>
      <c r="BF104" s="204"/>
      <c r="BG104" s="204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</row>
    <row r="105" spans="1:73" s="189" customFormat="1" ht="12.75">
      <c r="A105" s="202"/>
      <c r="B105" s="203"/>
      <c r="C105" s="202"/>
      <c r="D105" s="204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4"/>
      <c r="AT105" s="204"/>
      <c r="AU105" s="204"/>
      <c r="AV105" s="202"/>
      <c r="AW105" s="202"/>
      <c r="AX105" s="202"/>
      <c r="AY105" s="202"/>
      <c r="AZ105" s="202"/>
      <c r="BA105" s="85"/>
      <c r="BB105" s="208"/>
      <c r="BC105" s="209"/>
      <c r="BD105" s="208"/>
      <c r="BE105" s="86"/>
      <c r="BF105" s="204"/>
      <c r="BG105" s="204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</row>
    <row r="106" spans="1:73" s="189" customFormat="1" ht="12.75">
      <c r="A106" s="202"/>
      <c r="B106" s="203"/>
      <c r="C106" s="202"/>
      <c r="D106" s="204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4"/>
      <c r="AT106" s="204"/>
      <c r="AU106" s="204"/>
      <c r="AV106" s="202"/>
      <c r="AW106" s="202"/>
      <c r="AX106" s="202"/>
      <c r="AY106" s="202"/>
      <c r="AZ106" s="202"/>
      <c r="BA106" s="85"/>
      <c r="BB106" s="208"/>
      <c r="BC106" s="100"/>
      <c r="BD106" s="208"/>
      <c r="BE106" s="86"/>
      <c r="BF106" s="204"/>
      <c r="BG106" s="204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</row>
    <row r="107" spans="1:73" s="189" customFormat="1" ht="12.75">
      <c r="A107" s="202"/>
      <c r="B107" s="203"/>
      <c r="C107" s="202"/>
      <c r="D107" s="204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4"/>
      <c r="AT107" s="204"/>
      <c r="AU107" s="204"/>
      <c r="AV107" s="202"/>
      <c r="AW107" s="202"/>
      <c r="AX107" s="202"/>
      <c r="AY107" s="202"/>
      <c r="AZ107" s="202"/>
      <c r="BA107" s="85"/>
      <c r="BB107" s="208"/>
      <c r="BC107" s="100"/>
      <c r="BD107" s="208"/>
      <c r="BE107" s="86"/>
      <c r="BF107" s="204"/>
      <c r="BG107" s="204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</row>
    <row r="108" spans="1:73" s="189" customFormat="1" ht="12.75">
      <c r="A108" s="202"/>
      <c r="B108" s="203"/>
      <c r="C108" s="202"/>
      <c r="D108" s="204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4"/>
      <c r="AT108" s="204"/>
      <c r="AU108" s="204"/>
      <c r="AV108" s="202"/>
      <c r="AW108" s="202"/>
      <c r="AX108" s="202"/>
      <c r="AY108" s="202"/>
      <c r="AZ108" s="202"/>
      <c r="BA108" s="85"/>
      <c r="BB108" s="208"/>
      <c r="BC108" s="209"/>
      <c r="BD108" s="208"/>
      <c r="BE108" s="86"/>
      <c r="BF108" s="204"/>
      <c r="BG108" s="204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</row>
    <row r="109" spans="1:73" s="189" customFormat="1" ht="12.75">
      <c r="A109" s="202"/>
      <c r="B109" s="203"/>
      <c r="C109" s="202"/>
      <c r="D109" s="204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4"/>
      <c r="AT109" s="204"/>
      <c r="AU109" s="204"/>
      <c r="AV109" s="202"/>
      <c r="AW109" s="202"/>
      <c r="AX109" s="202"/>
      <c r="AY109" s="202"/>
      <c r="AZ109" s="202"/>
      <c r="BA109" s="85"/>
      <c r="BB109" s="208"/>
      <c r="BC109" s="100"/>
      <c r="BD109" s="208"/>
      <c r="BE109" s="86"/>
      <c r="BF109" s="204"/>
      <c r="BG109" s="204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</row>
    <row r="110" spans="1:73" s="189" customFormat="1" ht="12.75">
      <c r="A110" s="202"/>
      <c r="B110" s="203"/>
      <c r="C110" s="202"/>
      <c r="D110" s="204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4"/>
      <c r="AT110" s="204"/>
      <c r="AU110" s="204"/>
      <c r="AV110" s="202"/>
      <c r="AW110" s="202"/>
      <c r="AX110" s="202"/>
      <c r="AY110" s="202"/>
      <c r="AZ110" s="202"/>
      <c r="BA110" s="85"/>
      <c r="BB110" s="208"/>
      <c r="BC110" s="100"/>
      <c r="BD110" s="208"/>
      <c r="BE110" s="86"/>
      <c r="BF110" s="204"/>
      <c r="BG110" s="204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</row>
    <row r="111" spans="1:73" s="189" customFormat="1" ht="12.75">
      <c r="A111" s="202"/>
      <c r="B111" s="203"/>
      <c r="C111" s="202"/>
      <c r="D111" s="204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4"/>
      <c r="AT111" s="204"/>
      <c r="AU111" s="204"/>
      <c r="AV111" s="202"/>
      <c r="AW111" s="202"/>
      <c r="AX111" s="202"/>
      <c r="AY111" s="202"/>
      <c r="AZ111" s="202"/>
      <c r="BA111" s="85"/>
      <c r="BB111" s="208"/>
      <c r="BC111" s="100"/>
      <c r="BD111" s="208"/>
      <c r="BE111" s="86"/>
      <c r="BF111" s="204"/>
      <c r="BG111" s="204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</row>
    <row r="112" spans="1:73" s="189" customFormat="1" ht="12.75">
      <c r="A112" s="202"/>
      <c r="B112" s="203"/>
      <c r="C112" s="202"/>
      <c r="D112" s="204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4"/>
      <c r="AT112" s="204"/>
      <c r="AU112" s="204"/>
      <c r="AV112" s="202"/>
      <c r="AW112" s="202"/>
      <c r="AX112" s="202"/>
      <c r="AY112" s="202"/>
      <c r="AZ112" s="202"/>
      <c r="BA112" s="85"/>
      <c r="BB112" s="208"/>
      <c r="BC112" s="100"/>
      <c r="BD112" s="208"/>
      <c r="BE112" s="85"/>
      <c r="BF112" s="204"/>
      <c r="BG112" s="204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</row>
    <row r="113" spans="1:73" s="189" customFormat="1" ht="12.75">
      <c r="A113" s="202"/>
      <c r="B113" s="203"/>
      <c r="C113" s="202"/>
      <c r="D113" s="204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4"/>
      <c r="AT113" s="204"/>
      <c r="AU113" s="204"/>
      <c r="AV113" s="202"/>
      <c r="AW113" s="202"/>
      <c r="AX113" s="202"/>
      <c r="AY113" s="202"/>
      <c r="AZ113" s="202"/>
      <c r="BA113" s="85"/>
      <c r="BB113" s="208"/>
      <c r="BC113" s="100"/>
      <c r="BD113" s="208"/>
      <c r="BE113" s="86"/>
      <c r="BF113" s="204"/>
      <c r="BG113" s="204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</row>
    <row r="114" spans="1:73" s="189" customFormat="1" ht="12.75">
      <c r="A114" s="202"/>
      <c r="B114" s="203"/>
      <c r="C114" s="202"/>
      <c r="D114" s="204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4"/>
      <c r="AT114" s="204"/>
      <c r="AU114" s="204"/>
      <c r="AV114" s="202"/>
      <c r="AW114" s="202"/>
      <c r="AX114" s="202"/>
      <c r="AY114" s="202"/>
      <c r="AZ114" s="202"/>
      <c r="BA114" s="85"/>
      <c r="BB114" s="208"/>
      <c r="BC114" s="100"/>
      <c r="BD114" s="208"/>
      <c r="BE114" s="86"/>
      <c r="BF114" s="204"/>
      <c r="BG114" s="204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</row>
    <row r="115" spans="1:73" s="189" customFormat="1" ht="12.75">
      <c r="A115" s="202"/>
      <c r="B115" s="203"/>
      <c r="C115" s="202"/>
      <c r="D115" s="204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4"/>
      <c r="AT115" s="204"/>
      <c r="AU115" s="204"/>
      <c r="AV115" s="202"/>
      <c r="AW115" s="202"/>
      <c r="AX115" s="202"/>
      <c r="AY115" s="202"/>
      <c r="AZ115" s="202"/>
      <c r="BA115" s="85"/>
      <c r="BB115" s="208"/>
      <c r="BC115" s="100"/>
      <c r="BD115" s="208"/>
      <c r="BE115" s="86"/>
      <c r="BF115" s="204"/>
      <c r="BG115" s="204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</row>
    <row r="116" spans="1:73" s="189" customFormat="1" ht="12.75">
      <c r="A116" s="202"/>
      <c r="B116" s="203"/>
      <c r="C116" s="202"/>
      <c r="D116" s="204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4"/>
      <c r="AT116" s="204"/>
      <c r="AU116" s="204"/>
      <c r="AV116" s="202"/>
      <c r="AW116" s="202"/>
      <c r="AX116" s="202"/>
      <c r="AY116" s="202"/>
      <c r="AZ116" s="202"/>
      <c r="BA116" s="85"/>
      <c r="BB116" s="208"/>
      <c r="BC116" s="100"/>
      <c r="BD116" s="208"/>
      <c r="BE116" s="86"/>
      <c r="BF116" s="204"/>
      <c r="BG116" s="204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</row>
    <row r="117" spans="1:73" s="189" customFormat="1" ht="12.75">
      <c r="A117" s="202"/>
      <c r="B117" s="203"/>
      <c r="C117" s="202"/>
      <c r="D117" s="204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4"/>
      <c r="AT117" s="204"/>
      <c r="AU117" s="204"/>
      <c r="AV117" s="202"/>
      <c r="AW117" s="202"/>
      <c r="AX117" s="202"/>
      <c r="AY117" s="202"/>
      <c r="AZ117" s="202"/>
      <c r="BA117" s="86"/>
      <c r="BB117" s="208"/>
      <c r="BC117" s="100"/>
      <c r="BD117" s="208"/>
      <c r="BE117" s="86"/>
      <c r="BF117" s="204"/>
      <c r="BG117" s="204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</row>
    <row r="118" spans="1:73" s="189" customFormat="1" ht="12.75">
      <c r="A118" s="202"/>
      <c r="B118" s="203"/>
      <c r="C118" s="202"/>
      <c r="D118" s="204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4"/>
      <c r="AT118" s="204"/>
      <c r="AU118" s="204"/>
      <c r="AV118" s="202"/>
      <c r="AW118" s="202"/>
      <c r="AX118" s="202"/>
      <c r="AY118" s="202"/>
      <c r="AZ118" s="202"/>
      <c r="BA118" s="85"/>
      <c r="BB118" s="85"/>
      <c r="BC118" s="100"/>
      <c r="BD118" s="85"/>
      <c r="BE118" s="86"/>
      <c r="BF118" s="204"/>
      <c r="BG118" s="204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</row>
    <row r="119" spans="1:73" s="189" customFormat="1" ht="12">
      <c r="A119" s="202"/>
      <c r="B119" s="203"/>
      <c r="C119" s="202"/>
      <c r="D119" s="204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4"/>
      <c r="AT119" s="204"/>
      <c r="AU119" s="204"/>
      <c r="AV119" s="202"/>
      <c r="AW119" s="202"/>
      <c r="AX119" s="202"/>
      <c r="AY119" s="202"/>
      <c r="AZ119" s="202"/>
      <c r="BA119" s="202"/>
      <c r="BB119" s="202"/>
      <c r="BC119" s="100"/>
      <c r="BD119" s="204"/>
      <c r="BE119" s="202"/>
      <c r="BF119" s="204"/>
      <c r="BG119" s="204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</row>
    <row r="120" spans="1:73" s="189" customFormat="1" ht="12">
      <c r="A120" s="202"/>
      <c r="B120" s="203"/>
      <c r="C120" s="202"/>
      <c r="D120" s="204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4"/>
      <c r="AT120" s="204"/>
      <c r="AU120" s="204"/>
      <c r="AV120" s="202"/>
      <c r="AW120" s="202"/>
      <c r="AX120" s="202"/>
      <c r="AY120" s="202"/>
      <c r="AZ120" s="202"/>
      <c r="BA120" s="202"/>
      <c r="BB120" s="202"/>
      <c r="BC120" s="100"/>
      <c r="BD120" s="204"/>
      <c r="BE120" s="202"/>
      <c r="BF120" s="204"/>
      <c r="BG120" s="204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</row>
    <row r="121" spans="1:73" s="189" customFormat="1" ht="12">
      <c r="A121" s="202"/>
      <c r="B121" s="203"/>
      <c r="C121" s="202"/>
      <c r="D121" s="204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4"/>
      <c r="AT121" s="204"/>
      <c r="AU121" s="204"/>
      <c r="AV121" s="202"/>
      <c r="AW121" s="202"/>
      <c r="AX121" s="202"/>
      <c r="AY121" s="202"/>
      <c r="AZ121" s="202"/>
      <c r="BA121" s="202"/>
      <c r="BB121" s="202"/>
      <c r="BC121" s="209"/>
      <c r="BD121" s="204"/>
      <c r="BE121" s="202"/>
      <c r="BF121" s="204"/>
      <c r="BG121" s="204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</row>
    <row r="122" spans="1:73" s="189" customFormat="1" ht="12">
      <c r="A122" s="202"/>
      <c r="B122" s="203"/>
      <c r="C122" s="202"/>
      <c r="D122" s="204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4"/>
      <c r="AT122" s="204"/>
      <c r="AU122" s="204"/>
      <c r="AV122" s="202"/>
      <c r="AW122" s="202"/>
      <c r="AX122" s="202"/>
      <c r="AY122" s="202"/>
      <c r="AZ122" s="202"/>
      <c r="BA122" s="202"/>
      <c r="BB122" s="202"/>
      <c r="BC122" s="100"/>
      <c r="BD122" s="204"/>
      <c r="BE122" s="202"/>
      <c r="BF122" s="204"/>
      <c r="BG122" s="204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</row>
    <row r="123" spans="1:73" s="189" customFormat="1" ht="12">
      <c r="A123" s="202"/>
      <c r="B123" s="203"/>
      <c r="C123" s="202"/>
      <c r="D123" s="204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4"/>
      <c r="AT123" s="204"/>
      <c r="AU123" s="204"/>
      <c r="AV123" s="202"/>
      <c r="AW123" s="202"/>
      <c r="AX123" s="202"/>
      <c r="AY123" s="202"/>
      <c r="AZ123" s="202"/>
      <c r="BA123" s="202"/>
      <c r="BB123" s="202"/>
      <c r="BC123" s="209"/>
      <c r="BD123" s="204"/>
      <c r="BE123" s="202"/>
      <c r="BF123" s="204"/>
      <c r="BG123" s="204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</row>
    <row r="124" spans="1:73" s="189" customFormat="1" ht="12">
      <c r="A124" s="202"/>
      <c r="B124" s="203"/>
      <c r="C124" s="202"/>
      <c r="D124" s="204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4"/>
      <c r="AT124" s="204"/>
      <c r="AU124" s="204"/>
      <c r="AV124" s="202"/>
      <c r="AW124" s="202"/>
      <c r="AX124" s="202"/>
      <c r="AY124" s="202"/>
      <c r="AZ124" s="202"/>
      <c r="BA124" s="202"/>
      <c r="BB124" s="202"/>
      <c r="BC124" s="100"/>
      <c r="BD124" s="204"/>
      <c r="BE124" s="202"/>
      <c r="BF124" s="204"/>
      <c r="BG124" s="204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</row>
    <row r="125" spans="1:73" s="189" customFormat="1" ht="12">
      <c r="A125" s="202"/>
      <c r="B125" s="203"/>
      <c r="C125" s="202"/>
      <c r="D125" s="204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4"/>
      <c r="AT125" s="204"/>
      <c r="AU125" s="204"/>
      <c r="AV125" s="202"/>
      <c r="AW125" s="202"/>
      <c r="AX125" s="202"/>
      <c r="AY125" s="202"/>
      <c r="AZ125" s="202"/>
      <c r="BA125" s="202"/>
      <c r="BB125" s="202"/>
      <c r="BC125" s="100"/>
      <c r="BD125" s="204"/>
      <c r="BE125" s="202"/>
      <c r="BF125" s="204"/>
      <c r="BG125" s="204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</row>
    <row r="126" spans="1:73" s="189" customFormat="1" ht="12">
      <c r="A126" s="202"/>
      <c r="B126" s="203"/>
      <c r="C126" s="202"/>
      <c r="D126" s="204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4"/>
      <c r="AT126" s="204"/>
      <c r="AU126" s="204"/>
      <c r="AV126" s="202"/>
      <c r="AW126" s="202"/>
      <c r="AX126" s="202"/>
      <c r="AY126" s="202"/>
      <c r="AZ126" s="202"/>
      <c r="BA126" s="202"/>
      <c r="BB126" s="202"/>
      <c r="BC126" s="100"/>
      <c r="BD126" s="204"/>
      <c r="BE126" s="202"/>
      <c r="BF126" s="204"/>
      <c r="BG126" s="204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</row>
    <row r="127" spans="1:73" s="189" customFormat="1" ht="12">
      <c r="A127" s="202"/>
      <c r="B127" s="203"/>
      <c r="C127" s="202"/>
      <c r="D127" s="204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4"/>
      <c r="AT127" s="204"/>
      <c r="AU127" s="204"/>
      <c r="AV127" s="202"/>
      <c r="AW127" s="202"/>
      <c r="AX127" s="202"/>
      <c r="AY127" s="202"/>
      <c r="AZ127" s="202"/>
      <c r="BA127" s="202"/>
      <c r="BB127" s="202"/>
      <c r="BC127" s="204"/>
      <c r="BD127" s="204"/>
      <c r="BE127" s="202"/>
      <c r="BF127" s="204"/>
      <c r="BG127" s="204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</row>
    <row r="128" spans="1:73" s="189" customFormat="1" ht="12">
      <c r="A128" s="202"/>
      <c r="B128" s="203"/>
      <c r="C128" s="202"/>
      <c r="D128" s="204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4"/>
      <c r="AT128" s="204"/>
      <c r="AU128" s="204"/>
      <c r="AV128" s="202"/>
      <c r="AW128" s="202"/>
      <c r="AX128" s="202"/>
      <c r="AY128" s="202"/>
      <c r="AZ128" s="202"/>
      <c r="BA128" s="202"/>
      <c r="BB128" s="202"/>
      <c r="BC128" s="204"/>
      <c r="BD128" s="204"/>
      <c r="BE128" s="202"/>
      <c r="BF128" s="204"/>
      <c r="BG128" s="204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</row>
    <row r="129" spans="1:73" s="189" customFormat="1" ht="12">
      <c r="A129" s="202"/>
      <c r="B129" s="203"/>
      <c r="C129" s="202"/>
      <c r="D129" s="204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4"/>
      <c r="AT129" s="204"/>
      <c r="AU129" s="204"/>
      <c r="AV129" s="202"/>
      <c r="AW129" s="202"/>
      <c r="AX129" s="202"/>
      <c r="AY129" s="202"/>
      <c r="AZ129" s="202"/>
      <c r="BA129" s="202"/>
      <c r="BB129" s="202"/>
      <c r="BC129" s="204"/>
      <c r="BD129" s="204"/>
      <c r="BE129" s="202"/>
      <c r="BF129" s="204"/>
      <c r="BG129" s="204"/>
      <c r="BH129" s="202"/>
      <c r="BI129" s="202"/>
      <c r="BJ129" s="202"/>
      <c r="BK129" s="202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</row>
    <row r="130" spans="1:73" s="189" customFormat="1" ht="12">
      <c r="A130" s="202"/>
      <c r="B130" s="203"/>
      <c r="C130" s="202"/>
      <c r="D130" s="204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4"/>
      <c r="AT130" s="204"/>
      <c r="AU130" s="204"/>
      <c r="AV130" s="202"/>
      <c r="AW130" s="202"/>
      <c r="AX130" s="202"/>
      <c r="AY130" s="202"/>
      <c r="AZ130" s="202"/>
      <c r="BA130" s="202"/>
      <c r="BB130" s="202"/>
      <c r="BC130" s="204"/>
      <c r="BD130" s="204"/>
      <c r="BE130" s="202"/>
      <c r="BF130" s="204"/>
      <c r="BG130" s="204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</row>
    <row r="131" spans="1:73" s="189" customFormat="1" ht="12">
      <c r="A131" s="202"/>
      <c r="B131" s="203"/>
      <c r="C131" s="202"/>
      <c r="D131" s="204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4"/>
      <c r="AT131" s="204"/>
      <c r="AU131" s="204"/>
      <c r="AV131" s="202"/>
      <c r="AW131" s="202"/>
      <c r="AX131" s="202"/>
      <c r="AY131" s="202"/>
      <c r="AZ131" s="202"/>
      <c r="BA131" s="202"/>
      <c r="BB131" s="202"/>
      <c r="BC131" s="204"/>
      <c r="BD131" s="204"/>
      <c r="BE131" s="202"/>
      <c r="BF131" s="204"/>
      <c r="BG131" s="204"/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</row>
    <row r="132" spans="1:73" s="189" customFormat="1" ht="12">
      <c r="A132" s="202"/>
      <c r="B132" s="203"/>
      <c r="C132" s="202"/>
      <c r="D132" s="204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4"/>
      <c r="AT132" s="204"/>
      <c r="AU132" s="204"/>
      <c r="AV132" s="202"/>
      <c r="AW132" s="202"/>
      <c r="AX132" s="202"/>
      <c r="AY132" s="202"/>
      <c r="AZ132" s="202"/>
      <c r="BA132" s="202"/>
      <c r="BB132" s="202"/>
      <c r="BC132" s="204"/>
      <c r="BD132" s="204"/>
      <c r="BE132" s="202"/>
      <c r="BF132" s="204"/>
      <c r="BG132" s="204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</row>
    <row r="133" spans="1:73" s="189" customFormat="1" ht="12">
      <c r="A133" s="202"/>
      <c r="B133" s="203"/>
      <c r="C133" s="202"/>
      <c r="D133" s="204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4"/>
      <c r="AT133" s="204"/>
      <c r="AU133" s="204"/>
      <c r="AV133" s="202"/>
      <c r="AW133" s="202"/>
      <c r="AX133" s="202"/>
      <c r="AY133" s="202"/>
      <c r="AZ133" s="202"/>
      <c r="BA133" s="202"/>
      <c r="BB133" s="202"/>
      <c r="BC133" s="204"/>
      <c r="BD133" s="204"/>
      <c r="BE133" s="202"/>
      <c r="BF133" s="204"/>
      <c r="BG133" s="204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</row>
    <row r="134" spans="1:73" s="189" customFormat="1" ht="12">
      <c r="A134" s="202"/>
      <c r="B134" s="203"/>
      <c r="C134" s="202"/>
      <c r="D134" s="204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4"/>
      <c r="AT134" s="204"/>
      <c r="AU134" s="204"/>
      <c r="AV134" s="202"/>
      <c r="AW134" s="202"/>
      <c r="AX134" s="202"/>
      <c r="AY134" s="202"/>
      <c r="AZ134" s="202"/>
      <c r="BA134" s="202"/>
      <c r="BB134" s="202"/>
      <c r="BC134" s="204"/>
      <c r="BD134" s="204"/>
      <c r="BE134" s="202"/>
      <c r="BF134" s="204"/>
      <c r="BG134" s="204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</row>
    <row r="135" spans="1:73" s="189" customFormat="1" ht="12">
      <c r="A135" s="202"/>
      <c r="B135" s="203"/>
      <c r="C135" s="202"/>
      <c r="D135" s="204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4"/>
      <c r="AT135" s="204"/>
      <c r="AU135" s="204"/>
      <c r="AV135" s="202"/>
      <c r="AW135" s="202"/>
      <c r="AX135" s="202"/>
      <c r="AY135" s="202"/>
      <c r="AZ135" s="202"/>
      <c r="BA135" s="202"/>
      <c r="BB135" s="202"/>
      <c r="BC135" s="204"/>
      <c r="BD135" s="204"/>
      <c r="BE135" s="202"/>
      <c r="BF135" s="204"/>
      <c r="BG135" s="204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2"/>
    </row>
    <row r="136" spans="1:73" s="189" customFormat="1" ht="12">
      <c r="A136" s="202"/>
      <c r="B136" s="203"/>
      <c r="C136" s="202"/>
      <c r="D136" s="204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4"/>
      <c r="AT136" s="204"/>
      <c r="AU136" s="204"/>
      <c r="AV136" s="202"/>
      <c r="AW136" s="202"/>
      <c r="AX136" s="202"/>
      <c r="AY136" s="202"/>
      <c r="AZ136" s="202"/>
      <c r="BA136" s="202"/>
      <c r="BB136" s="202"/>
      <c r="BC136" s="204"/>
      <c r="BD136" s="204"/>
      <c r="BE136" s="202"/>
      <c r="BF136" s="204"/>
      <c r="BG136" s="204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</row>
    <row r="137" spans="1:73" s="189" customFormat="1" ht="12">
      <c r="A137" s="202"/>
      <c r="B137" s="203"/>
      <c r="C137" s="202"/>
      <c r="D137" s="204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4"/>
      <c r="AT137" s="204"/>
      <c r="AU137" s="204"/>
      <c r="AV137" s="202"/>
      <c r="AW137" s="202"/>
      <c r="AX137" s="202"/>
      <c r="AY137" s="202"/>
      <c r="AZ137" s="202"/>
      <c r="BA137" s="202"/>
      <c r="BB137" s="202"/>
      <c r="BC137" s="204"/>
      <c r="BD137" s="204"/>
      <c r="BE137" s="202"/>
      <c r="BF137" s="204"/>
      <c r="BG137" s="204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</row>
    <row r="138" spans="1:73" s="189" customFormat="1" ht="12">
      <c r="A138" s="202"/>
      <c r="B138" s="203"/>
      <c r="C138" s="202"/>
      <c r="D138" s="204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4"/>
      <c r="AT138" s="204"/>
      <c r="AU138" s="204"/>
      <c r="AV138" s="202"/>
      <c r="AW138" s="202"/>
      <c r="AX138" s="202"/>
      <c r="AY138" s="202"/>
      <c r="AZ138" s="202"/>
      <c r="BA138" s="202"/>
      <c r="BB138" s="202"/>
      <c r="BC138" s="204"/>
      <c r="BD138" s="204"/>
      <c r="BE138" s="202"/>
      <c r="BF138" s="204"/>
      <c r="BG138" s="204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</row>
    <row r="139" spans="1:73" s="189" customFormat="1" ht="12">
      <c r="A139" s="202"/>
      <c r="B139" s="203"/>
      <c r="C139" s="202"/>
      <c r="D139" s="204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4"/>
      <c r="AT139" s="204"/>
      <c r="AU139" s="204"/>
      <c r="AV139" s="202"/>
      <c r="AW139" s="202"/>
      <c r="AX139" s="202"/>
      <c r="AY139" s="202"/>
      <c r="AZ139" s="202"/>
      <c r="BA139" s="202"/>
      <c r="BB139" s="202"/>
      <c r="BC139" s="204"/>
      <c r="BD139" s="204"/>
      <c r="BE139" s="202"/>
      <c r="BF139" s="204"/>
      <c r="BG139" s="204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</row>
    <row r="140" spans="1:73" s="189" customFormat="1" ht="12">
      <c r="A140" s="202"/>
      <c r="B140" s="203"/>
      <c r="C140" s="202"/>
      <c r="D140" s="204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4"/>
      <c r="AT140" s="204"/>
      <c r="AU140" s="204"/>
      <c r="AV140" s="202"/>
      <c r="AW140" s="202"/>
      <c r="AX140" s="202"/>
      <c r="AY140" s="202"/>
      <c r="AZ140" s="202"/>
      <c r="BA140" s="202"/>
      <c r="BB140" s="202"/>
      <c r="BC140" s="204"/>
      <c r="BD140" s="204"/>
      <c r="BE140" s="202"/>
      <c r="BF140" s="204"/>
      <c r="BG140" s="204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</row>
    <row r="141" spans="1:73" s="189" customFormat="1" ht="12">
      <c r="A141" s="202"/>
      <c r="B141" s="203"/>
      <c r="C141" s="202"/>
      <c r="D141" s="204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4"/>
      <c r="AT141" s="204"/>
      <c r="AU141" s="204"/>
      <c r="AV141" s="202"/>
      <c r="AW141" s="202"/>
      <c r="AX141" s="202"/>
      <c r="AY141" s="202"/>
      <c r="AZ141" s="202"/>
      <c r="BA141" s="202"/>
      <c r="BB141" s="202"/>
      <c r="BC141" s="204"/>
      <c r="BD141" s="204"/>
      <c r="BE141" s="202"/>
      <c r="BF141" s="204"/>
      <c r="BG141" s="204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</row>
    <row r="142" spans="1:73" s="189" customFormat="1" ht="12">
      <c r="A142" s="202"/>
      <c r="B142" s="203"/>
      <c r="C142" s="202"/>
      <c r="D142" s="204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4"/>
      <c r="AT142" s="204"/>
      <c r="AU142" s="204"/>
      <c r="AV142" s="202"/>
      <c r="AW142" s="202"/>
      <c r="AX142" s="202"/>
      <c r="AY142" s="202"/>
      <c r="AZ142" s="202"/>
      <c r="BA142" s="202"/>
      <c r="BB142" s="202"/>
      <c r="BC142" s="204"/>
      <c r="BD142" s="204"/>
      <c r="BE142" s="202"/>
      <c r="BF142" s="204"/>
      <c r="BG142" s="204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</row>
    <row r="143" spans="1:73" s="189" customFormat="1" ht="12">
      <c r="A143" s="202"/>
      <c r="B143" s="203"/>
      <c r="C143" s="202"/>
      <c r="D143" s="204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4"/>
      <c r="AT143" s="204"/>
      <c r="AU143" s="204"/>
      <c r="AV143" s="202"/>
      <c r="AW143" s="202"/>
      <c r="AX143" s="202"/>
      <c r="AY143" s="202"/>
      <c r="AZ143" s="202"/>
      <c r="BA143" s="202"/>
      <c r="BB143" s="202"/>
      <c r="BC143" s="204"/>
      <c r="BD143" s="204"/>
      <c r="BE143" s="202"/>
      <c r="BF143" s="204"/>
      <c r="BG143" s="204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</row>
    <row r="144" spans="1:73" s="189" customFormat="1" ht="12">
      <c r="A144" s="202"/>
      <c r="B144" s="203"/>
      <c r="C144" s="202"/>
      <c r="D144" s="204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4"/>
      <c r="AT144" s="204"/>
      <c r="AU144" s="204"/>
      <c r="AV144" s="202"/>
      <c r="AW144" s="202"/>
      <c r="AX144" s="202"/>
      <c r="AY144" s="202"/>
      <c r="AZ144" s="202"/>
      <c r="BA144" s="202"/>
      <c r="BB144" s="202"/>
      <c r="BC144" s="204"/>
      <c r="BD144" s="204"/>
      <c r="BE144" s="202"/>
      <c r="BF144" s="204"/>
      <c r="BG144" s="204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</row>
    <row r="145" spans="1:73" s="189" customFormat="1" ht="12">
      <c r="A145" s="202"/>
      <c r="B145" s="203"/>
      <c r="C145" s="202"/>
      <c r="D145" s="204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4"/>
      <c r="AT145" s="204"/>
      <c r="AU145" s="204"/>
      <c r="AV145" s="202"/>
      <c r="AW145" s="202"/>
      <c r="AX145" s="202"/>
      <c r="AY145" s="202"/>
      <c r="AZ145" s="202"/>
      <c r="BA145" s="202"/>
      <c r="BB145" s="202"/>
      <c r="BC145" s="204"/>
      <c r="BD145" s="204"/>
      <c r="BE145" s="202"/>
      <c r="BF145" s="204"/>
      <c r="BG145" s="204"/>
      <c r="BH145" s="202"/>
      <c r="BI145" s="202"/>
      <c r="BJ145" s="202"/>
      <c r="BK145" s="202"/>
      <c r="BL145" s="202"/>
      <c r="BM145" s="202"/>
      <c r="BN145" s="202"/>
      <c r="BO145" s="202"/>
      <c r="BP145" s="202"/>
      <c r="BQ145" s="202"/>
      <c r="BR145" s="202"/>
      <c r="BS145" s="202"/>
      <c r="BT145" s="202"/>
      <c r="BU145" s="202"/>
    </row>
    <row r="146" spans="1:73" s="189" customFormat="1" ht="12">
      <c r="A146" s="202"/>
      <c r="B146" s="203"/>
      <c r="C146" s="202"/>
      <c r="D146" s="204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4"/>
      <c r="AT146" s="204"/>
      <c r="AU146" s="204"/>
      <c r="AV146" s="202"/>
      <c r="AW146" s="202"/>
      <c r="AX146" s="202"/>
      <c r="AY146" s="202"/>
      <c r="AZ146" s="202"/>
      <c r="BA146" s="202"/>
      <c r="BB146" s="202"/>
      <c r="BC146" s="204"/>
      <c r="BD146" s="204"/>
      <c r="BE146" s="202"/>
      <c r="BF146" s="204"/>
      <c r="BG146" s="204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</row>
    <row r="147" spans="1:73" s="189" customFormat="1" ht="12">
      <c r="A147" s="202"/>
      <c r="B147" s="203"/>
      <c r="C147" s="202"/>
      <c r="D147" s="204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4"/>
      <c r="AT147" s="204"/>
      <c r="AU147" s="204"/>
      <c r="AV147" s="202"/>
      <c r="AW147" s="202"/>
      <c r="AX147" s="202"/>
      <c r="AY147" s="202"/>
      <c r="AZ147" s="202"/>
      <c r="BA147" s="202"/>
      <c r="BB147" s="202"/>
      <c r="BC147" s="204"/>
      <c r="BD147" s="204"/>
      <c r="BE147" s="202"/>
      <c r="BF147" s="204"/>
      <c r="BG147" s="204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</row>
    <row r="148" spans="1:73" s="189" customFormat="1" ht="12">
      <c r="A148" s="202"/>
      <c r="B148" s="203"/>
      <c r="C148" s="202"/>
      <c r="D148" s="204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4"/>
      <c r="AT148" s="204"/>
      <c r="AU148" s="204"/>
      <c r="AV148" s="202"/>
      <c r="AW148" s="202"/>
      <c r="AX148" s="202"/>
      <c r="AY148" s="202"/>
      <c r="AZ148" s="202"/>
      <c r="BA148" s="202"/>
      <c r="BB148" s="202"/>
      <c r="BC148" s="204"/>
      <c r="BD148" s="204"/>
      <c r="BE148" s="202"/>
      <c r="BF148" s="204"/>
      <c r="BG148" s="204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</row>
    <row r="149" spans="1:73" s="189" customFormat="1" ht="12">
      <c r="A149" s="202"/>
      <c r="B149" s="203"/>
      <c r="C149" s="202"/>
      <c r="D149" s="204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4"/>
      <c r="AT149" s="204"/>
      <c r="AU149" s="204"/>
      <c r="AV149" s="202"/>
      <c r="AW149" s="202"/>
      <c r="AX149" s="202"/>
      <c r="AY149" s="202"/>
      <c r="AZ149" s="202"/>
      <c r="BA149" s="202"/>
      <c r="BB149" s="202"/>
      <c r="BC149" s="204"/>
      <c r="BD149" s="204"/>
      <c r="BE149" s="202"/>
      <c r="BF149" s="204"/>
      <c r="BG149" s="204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</row>
    <row r="150" spans="1:73" s="189" customFormat="1" ht="12">
      <c r="A150" s="202"/>
      <c r="B150" s="203"/>
      <c r="C150" s="202"/>
      <c r="D150" s="204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4"/>
      <c r="AT150" s="204"/>
      <c r="AU150" s="204"/>
      <c r="AV150" s="202"/>
      <c r="AW150" s="202"/>
      <c r="AX150" s="202"/>
      <c r="AY150" s="202"/>
      <c r="AZ150" s="202"/>
      <c r="BA150" s="202"/>
      <c r="BB150" s="202"/>
      <c r="BC150" s="204"/>
      <c r="BD150" s="204"/>
      <c r="BE150" s="202"/>
      <c r="BF150" s="204"/>
      <c r="BG150" s="204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</row>
    <row r="151" spans="1:73" s="189" customFormat="1" ht="12">
      <c r="A151" s="202"/>
      <c r="B151" s="203"/>
      <c r="C151" s="202"/>
      <c r="D151" s="204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4"/>
      <c r="AT151" s="204"/>
      <c r="AU151" s="204"/>
      <c r="AV151" s="202"/>
      <c r="AW151" s="202"/>
      <c r="AX151" s="202"/>
      <c r="AY151" s="202"/>
      <c r="AZ151" s="202"/>
      <c r="BA151" s="202"/>
      <c r="BB151" s="202"/>
      <c r="BC151" s="204"/>
      <c r="BD151" s="204"/>
      <c r="BE151" s="202"/>
      <c r="BF151" s="204"/>
      <c r="BG151" s="204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</row>
    <row r="152" spans="1:73" s="189" customFormat="1" ht="12">
      <c r="A152" s="202"/>
      <c r="B152" s="203"/>
      <c r="C152" s="202"/>
      <c r="D152" s="204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4"/>
      <c r="AT152" s="204"/>
      <c r="AU152" s="204"/>
      <c r="AV152" s="202"/>
      <c r="AW152" s="202"/>
      <c r="AX152" s="202"/>
      <c r="AY152" s="202"/>
      <c r="AZ152" s="202"/>
      <c r="BA152" s="202"/>
      <c r="BB152" s="202"/>
      <c r="BC152" s="204"/>
      <c r="BD152" s="204"/>
      <c r="BE152" s="202"/>
      <c r="BF152" s="204"/>
      <c r="BG152" s="204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</row>
    <row r="153" spans="1:73" s="189" customFormat="1" ht="12">
      <c r="A153" s="202"/>
      <c r="B153" s="203"/>
      <c r="C153" s="202"/>
      <c r="D153" s="204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4"/>
      <c r="AT153" s="204"/>
      <c r="AU153" s="204"/>
      <c r="AV153" s="202"/>
      <c r="AW153" s="202"/>
      <c r="AX153" s="202"/>
      <c r="AY153" s="202"/>
      <c r="AZ153" s="202"/>
      <c r="BA153" s="202"/>
      <c r="BB153" s="202"/>
      <c r="BC153" s="204"/>
      <c r="BD153" s="204"/>
      <c r="BE153" s="202"/>
      <c r="BF153" s="204"/>
      <c r="BG153" s="204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</row>
    <row r="154" spans="1:73" s="189" customFormat="1" ht="12">
      <c r="A154" s="202"/>
      <c r="B154" s="203"/>
      <c r="C154" s="202"/>
      <c r="D154" s="204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4"/>
      <c r="AT154" s="204"/>
      <c r="AU154" s="204"/>
      <c r="AV154" s="202"/>
      <c r="AW154" s="202"/>
      <c r="AX154" s="202"/>
      <c r="AY154" s="202"/>
      <c r="AZ154" s="202"/>
      <c r="BA154" s="202"/>
      <c r="BB154" s="202"/>
      <c r="BC154" s="204"/>
      <c r="BD154" s="204"/>
      <c r="BE154" s="202"/>
      <c r="BF154" s="204"/>
      <c r="BG154" s="204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</row>
    <row r="155" spans="1:73" s="189" customFormat="1" ht="12">
      <c r="A155" s="202"/>
      <c r="B155" s="203"/>
      <c r="C155" s="202"/>
      <c r="D155" s="204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4"/>
      <c r="AT155" s="204"/>
      <c r="AU155" s="204"/>
      <c r="AV155" s="202"/>
      <c r="AW155" s="202"/>
      <c r="AX155" s="202"/>
      <c r="AY155" s="202"/>
      <c r="AZ155" s="202"/>
      <c r="BA155" s="202"/>
      <c r="BB155" s="202"/>
      <c r="BC155" s="204"/>
      <c r="BD155" s="204"/>
      <c r="BE155" s="202"/>
      <c r="BF155" s="204"/>
      <c r="BG155" s="204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</row>
    <row r="156" spans="1:73" s="189" customFormat="1" ht="12">
      <c r="A156" s="202"/>
      <c r="B156" s="203"/>
      <c r="C156" s="202"/>
      <c r="D156" s="204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4"/>
      <c r="AT156" s="204"/>
      <c r="AU156" s="204"/>
      <c r="AV156" s="202"/>
      <c r="AW156" s="202"/>
      <c r="AX156" s="202"/>
      <c r="AY156" s="202"/>
      <c r="AZ156" s="202"/>
      <c r="BA156" s="202"/>
      <c r="BB156" s="202"/>
      <c r="BC156" s="204"/>
      <c r="BD156" s="204"/>
      <c r="BE156" s="202"/>
      <c r="BF156" s="204"/>
      <c r="BG156" s="204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</row>
    <row r="157" spans="1:73" s="189" customFormat="1" ht="12">
      <c r="A157" s="202"/>
      <c r="B157" s="203"/>
      <c r="C157" s="202"/>
      <c r="D157" s="204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4"/>
      <c r="AT157" s="204"/>
      <c r="AU157" s="204"/>
      <c r="AV157" s="202"/>
      <c r="AW157" s="202"/>
      <c r="AX157" s="202"/>
      <c r="AY157" s="202"/>
      <c r="AZ157" s="202"/>
      <c r="BA157" s="202"/>
      <c r="BB157" s="202"/>
      <c r="BC157" s="204"/>
      <c r="BD157" s="204"/>
      <c r="BE157" s="202"/>
      <c r="BF157" s="204"/>
      <c r="BG157" s="204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</row>
    <row r="158" spans="1:73" s="189" customFormat="1" ht="12">
      <c r="A158" s="202"/>
      <c r="B158" s="203"/>
      <c r="C158" s="202"/>
      <c r="D158" s="204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4"/>
      <c r="AT158" s="204"/>
      <c r="AU158" s="204"/>
      <c r="AV158" s="202"/>
      <c r="AW158" s="202"/>
      <c r="AX158" s="202"/>
      <c r="AY158" s="202"/>
      <c r="AZ158" s="202"/>
      <c r="BA158" s="202"/>
      <c r="BB158" s="202"/>
      <c r="BC158" s="204"/>
      <c r="BD158" s="204"/>
      <c r="BE158" s="202"/>
      <c r="BF158" s="204"/>
      <c r="BG158" s="204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2"/>
      <c r="BT158" s="202"/>
      <c r="BU158" s="202"/>
    </row>
    <row r="159" spans="1:73" s="189" customFormat="1" ht="12">
      <c r="A159" s="202"/>
      <c r="B159" s="203"/>
      <c r="C159" s="202"/>
      <c r="D159" s="204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4"/>
      <c r="AT159" s="204"/>
      <c r="AU159" s="204"/>
      <c r="AV159" s="202"/>
      <c r="AW159" s="202"/>
      <c r="AX159" s="202"/>
      <c r="AY159" s="202"/>
      <c r="AZ159" s="202"/>
      <c r="BA159" s="202"/>
      <c r="BB159" s="202"/>
      <c r="BC159" s="204"/>
      <c r="BD159" s="204"/>
      <c r="BE159" s="202"/>
      <c r="BF159" s="204"/>
      <c r="BG159" s="204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</row>
    <row r="160" spans="1:73" s="189" customFormat="1" ht="12">
      <c r="A160" s="202"/>
      <c r="B160" s="203"/>
      <c r="C160" s="202"/>
      <c r="D160" s="204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4"/>
      <c r="AT160" s="204"/>
      <c r="AU160" s="204"/>
      <c r="AV160" s="202"/>
      <c r="AW160" s="202"/>
      <c r="AX160" s="202"/>
      <c r="AY160" s="202"/>
      <c r="AZ160" s="202"/>
      <c r="BA160" s="202"/>
      <c r="BB160" s="202"/>
      <c r="BC160" s="204"/>
      <c r="BD160" s="204"/>
      <c r="BE160" s="202"/>
      <c r="BF160" s="204"/>
      <c r="BG160" s="204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</row>
    <row r="161" spans="1:73" s="189" customFormat="1" ht="12">
      <c r="A161" s="202"/>
      <c r="B161" s="203"/>
      <c r="C161" s="202"/>
      <c r="D161" s="204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4"/>
      <c r="AT161" s="204"/>
      <c r="AU161" s="204"/>
      <c r="AV161" s="202"/>
      <c r="AW161" s="202"/>
      <c r="AX161" s="202"/>
      <c r="AY161" s="202"/>
      <c r="AZ161" s="202"/>
      <c r="BA161" s="202"/>
      <c r="BB161" s="202"/>
      <c r="BC161" s="204"/>
      <c r="BD161" s="204"/>
      <c r="BE161" s="202"/>
      <c r="BF161" s="204"/>
      <c r="BG161" s="204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</row>
    <row r="162" spans="2:59" s="189" customFormat="1" ht="12">
      <c r="B162" s="210"/>
      <c r="D162" s="37"/>
      <c r="AS162" s="37"/>
      <c r="AT162" s="37"/>
      <c r="AU162" s="37"/>
      <c r="BC162" s="37"/>
      <c r="BD162" s="37"/>
      <c r="BF162" s="37"/>
      <c r="BG162" s="37"/>
    </row>
    <row r="163" spans="2:59" s="189" customFormat="1" ht="12">
      <c r="B163" s="210"/>
      <c r="D163" s="37"/>
      <c r="AS163" s="37"/>
      <c r="AT163" s="37"/>
      <c r="AU163" s="37"/>
      <c r="BC163" s="37"/>
      <c r="BD163" s="37"/>
      <c r="BF163" s="37"/>
      <c r="BG163" s="37"/>
    </row>
    <row r="164" spans="2:59" s="189" customFormat="1" ht="12">
      <c r="B164" s="210"/>
      <c r="D164" s="37"/>
      <c r="AS164" s="37"/>
      <c r="AT164" s="37"/>
      <c r="AU164" s="37"/>
      <c r="BC164" s="37"/>
      <c r="BD164" s="37"/>
      <c r="BF164" s="37"/>
      <c r="BG164" s="37"/>
    </row>
    <row r="165" spans="2:59" s="189" customFormat="1" ht="12">
      <c r="B165" s="210"/>
      <c r="D165" s="37"/>
      <c r="AS165" s="37"/>
      <c r="AT165" s="37"/>
      <c r="AU165" s="37"/>
      <c r="BC165" s="37"/>
      <c r="BD165" s="37"/>
      <c r="BF165" s="37"/>
      <c r="BG165" s="37"/>
    </row>
    <row r="166" spans="2:59" s="189" customFormat="1" ht="12">
      <c r="B166" s="210"/>
      <c r="D166" s="37"/>
      <c r="AS166" s="37"/>
      <c r="AT166" s="37"/>
      <c r="AU166" s="37"/>
      <c r="BC166" s="37"/>
      <c r="BD166" s="37"/>
      <c r="BF166" s="37"/>
      <c r="BG166" s="37"/>
    </row>
    <row r="167" spans="2:59" s="189" customFormat="1" ht="12">
      <c r="B167" s="210"/>
      <c r="D167" s="37"/>
      <c r="AS167" s="37"/>
      <c r="AT167" s="37"/>
      <c r="AU167" s="37"/>
      <c r="BC167" s="37"/>
      <c r="BD167" s="37"/>
      <c r="BF167" s="37"/>
      <c r="BG167" s="37"/>
    </row>
    <row r="168" spans="2:59" s="189" customFormat="1" ht="12">
      <c r="B168" s="210"/>
      <c r="D168" s="37"/>
      <c r="AS168" s="37"/>
      <c r="AT168" s="37"/>
      <c r="AU168" s="37"/>
      <c r="BC168" s="37"/>
      <c r="BD168" s="37"/>
      <c r="BF168" s="37"/>
      <c r="BG168" s="37"/>
    </row>
    <row r="169" spans="2:59" s="189" customFormat="1" ht="12">
      <c r="B169" s="210"/>
      <c r="D169" s="37"/>
      <c r="AS169" s="37"/>
      <c r="AT169" s="37"/>
      <c r="AU169" s="37"/>
      <c r="BC169" s="37"/>
      <c r="BD169" s="37"/>
      <c r="BF169" s="37"/>
      <c r="BG169" s="37"/>
    </row>
    <row r="170" spans="2:59" s="189" customFormat="1" ht="12">
      <c r="B170" s="210"/>
      <c r="D170" s="37"/>
      <c r="AS170" s="37"/>
      <c r="AT170" s="37"/>
      <c r="AU170" s="37"/>
      <c r="BC170" s="37"/>
      <c r="BD170" s="37"/>
      <c r="BF170" s="37"/>
      <c r="BG170" s="37"/>
    </row>
    <row r="171" spans="2:59" s="189" customFormat="1" ht="12">
      <c r="B171" s="210"/>
      <c r="D171" s="37"/>
      <c r="AS171" s="37"/>
      <c r="AT171" s="37"/>
      <c r="AU171" s="37"/>
      <c r="BC171" s="37"/>
      <c r="BD171" s="37"/>
      <c r="BF171" s="37"/>
      <c r="BG171" s="37"/>
    </row>
    <row r="172" spans="2:59" s="189" customFormat="1" ht="12">
      <c r="B172" s="210"/>
      <c r="D172" s="37"/>
      <c r="AS172" s="37"/>
      <c r="AT172" s="37"/>
      <c r="AU172" s="37"/>
      <c r="BC172" s="37"/>
      <c r="BD172" s="37"/>
      <c r="BF172" s="37"/>
      <c r="BG172" s="37"/>
    </row>
    <row r="173" spans="2:59" s="189" customFormat="1" ht="12">
      <c r="B173" s="210"/>
      <c r="D173" s="37"/>
      <c r="AS173" s="37"/>
      <c r="AT173" s="37"/>
      <c r="AU173" s="37"/>
      <c r="BC173" s="37"/>
      <c r="BD173" s="37"/>
      <c r="BF173" s="37"/>
      <c r="BG173" s="37"/>
    </row>
    <row r="174" spans="2:59" s="189" customFormat="1" ht="12">
      <c r="B174" s="210"/>
      <c r="D174" s="37"/>
      <c r="AS174" s="37"/>
      <c r="AT174" s="37"/>
      <c r="AU174" s="37"/>
      <c r="BC174" s="37"/>
      <c r="BD174" s="37"/>
      <c r="BF174" s="37"/>
      <c r="BG174" s="37"/>
    </row>
    <row r="175" spans="2:59" s="189" customFormat="1" ht="12">
      <c r="B175" s="210"/>
      <c r="D175" s="37"/>
      <c r="AS175" s="37"/>
      <c r="AT175" s="37"/>
      <c r="AU175" s="37"/>
      <c r="BC175" s="37"/>
      <c r="BD175" s="37"/>
      <c r="BF175" s="37"/>
      <c r="BG175" s="37"/>
    </row>
    <row r="176" spans="2:59" s="189" customFormat="1" ht="12">
      <c r="B176" s="210"/>
      <c r="D176" s="37"/>
      <c r="AS176" s="37"/>
      <c r="AT176" s="37"/>
      <c r="AU176" s="37"/>
      <c r="BC176" s="37"/>
      <c r="BD176" s="37"/>
      <c r="BF176" s="37"/>
      <c r="BG176" s="37"/>
    </row>
    <row r="177" spans="2:59" s="189" customFormat="1" ht="12">
      <c r="B177" s="210"/>
      <c r="D177" s="37"/>
      <c r="AS177" s="37"/>
      <c r="AT177" s="37"/>
      <c r="AU177" s="37"/>
      <c r="BC177" s="37"/>
      <c r="BD177" s="37"/>
      <c r="BF177" s="37"/>
      <c r="BG177" s="37"/>
    </row>
    <row r="178" spans="2:59" s="189" customFormat="1" ht="12">
      <c r="B178" s="210"/>
      <c r="D178" s="37"/>
      <c r="AS178" s="37"/>
      <c r="AT178" s="37"/>
      <c r="AU178" s="37"/>
      <c r="BC178" s="37"/>
      <c r="BD178" s="37"/>
      <c r="BF178" s="37"/>
      <c r="BG178" s="37"/>
    </row>
    <row r="179" spans="2:59" s="189" customFormat="1" ht="12">
      <c r="B179" s="210"/>
      <c r="D179" s="37"/>
      <c r="AS179" s="37"/>
      <c r="AT179" s="37"/>
      <c r="AU179" s="37"/>
      <c r="BC179" s="37"/>
      <c r="BD179" s="37"/>
      <c r="BF179" s="37"/>
      <c r="BG179" s="37"/>
    </row>
    <row r="180" spans="2:59" s="189" customFormat="1" ht="12">
      <c r="B180" s="210"/>
      <c r="D180" s="37"/>
      <c r="AS180" s="37"/>
      <c r="AT180" s="37"/>
      <c r="AU180" s="37"/>
      <c r="BC180" s="37"/>
      <c r="BD180" s="37"/>
      <c r="BF180" s="37"/>
      <c r="BG180" s="37"/>
    </row>
    <row r="181" spans="2:59" s="189" customFormat="1" ht="12">
      <c r="B181" s="210"/>
      <c r="D181" s="37"/>
      <c r="AS181" s="37"/>
      <c r="AT181" s="37"/>
      <c r="AU181" s="37"/>
      <c r="BC181" s="37"/>
      <c r="BD181" s="37"/>
      <c r="BF181" s="37"/>
      <c r="BG181" s="37"/>
    </row>
    <row r="182" spans="2:59" s="189" customFormat="1" ht="12">
      <c r="B182" s="210"/>
      <c r="D182" s="37"/>
      <c r="AS182" s="37"/>
      <c r="AT182" s="37"/>
      <c r="AU182" s="37"/>
      <c r="BC182" s="37"/>
      <c r="BD182" s="37"/>
      <c r="BF182" s="37"/>
      <c r="BG182" s="37"/>
    </row>
    <row r="183" spans="2:59" s="189" customFormat="1" ht="12">
      <c r="B183" s="210"/>
      <c r="D183" s="37"/>
      <c r="AS183" s="37"/>
      <c r="AT183" s="37"/>
      <c r="AU183" s="37"/>
      <c r="BC183" s="37"/>
      <c r="BD183" s="37"/>
      <c r="BF183" s="37"/>
      <c r="BG183" s="37"/>
    </row>
    <row r="184" spans="2:59" s="189" customFormat="1" ht="12">
      <c r="B184" s="210"/>
      <c r="D184" s="37"/>
      <c r="AS184" s="37"/>
      <c r="AT184" s="37"/>
      <c r="AU184" s="37"/>
      <c r="BC184" s="37"/>
      <c r="BD184" s="37"/>
      <c r="BF184" s="37"/>
      <c r="BG184" s="37"/>
    </row>
    <row r="185" spans="2:59" s="189" customFormat="1" ht="12">
      <c r="B185" s="210"/>
      <c r="D185" s="37"/>
      <c r="AS185" s="37"/>
      <c r="AT185" s="37"/>
      <c r="AU185" s="37"/>
      <c r="BC185" s="37"/>
      <c r="BD185" s="37"/>
      <c r="BF185" s="37"/>
      <c r="BG185" s="37"/>
    </row>
    <row r="186" spans="2:59" s="189" customFormat="1" ht="12">
      <c r="B186" s="210"/>
      <c r="D186" s="37"/>
      <c r="AS186" s="37"/>
      <c r="AT186" s="37"/>
      <c r="AU186" s="37"/>
      <c r="BC186" s="37"/>
      <c r="BD186" s="37"/>
      <c r="BF186" s="37"/>
      <c r="BG186" s="37"/>
    </row>
    <row r="187" spans="2:59" s="189" customFormat="1" ht="12">
      <c r="B187" s="210"/>
      <c r="D187" s="37"/>
      <c r="AS187" s="37"/>
      <c r="AT187" s="37"/>
      <c r="AU187" s="37"/>
      <c r="BC187" s="37"/>
      <c r="BD187" s="37"/>
      <c r="BF187" s="37"/>
      <c r="BG187" s="37"/>
    </row>
    <row r="188" spans="2:59" s="189" customFormat="1" ht="12">
      <c r="B188" s="210"/>
      <c r="D188" s="37"/>
      <c r="AS188" s="37"/>
      <c r="AT188" s="37"/>
      <c r="AU188" s="37"/>
      <c r="BC188" s="37"/>
      <c r="BD188" s="37"/>
      <c r="BF188" s="37"/>
      <c r="BG188" s="37"/>
    </row>
    <row r="189" spans="2:59" s="189" customFormat="1" ht="12">
      <c r="B189" s="210"/>
      <c r="D189" s="37"/>
      <c r="AS189" s="37"/>
      <c r="AT189" s="37"/>
      <c r="AU189" s="37"/>
      <c r="BC189" s="37"/>
      <c r="BD189" s="37"/>
      <c r="BF189" s="37"/>
      <c r="BG189" s="37"/>
    </row>
    <row r="190" spans="2:59" s="189" customFormat="1" ht="12">
      <c r="B190" s="210"/>
      <c r="D190" s="37"/>
      <c r="AS190" s="37"/>
      <c r="AT190" s="37"/>
      <c r="AU190" s="37"/>
      <c r="BC190" s="37"/>
      <c r="BD190" s="37"/>
      <c r="BF190" s="37"/>
      <c r="BG190" s="37"/>
    </row>
    <row r="191" spans="2:59" s="189" customFormat="1" ht="12">
      <c r="B191" s="210"/>
      <c r="D191" s="37"/>
      <c r="AS191" s="37"/>
      <c r="AT191" s="37"/>
      <c r="AU191" s="37"/>
      <c r="BC191" s="37"/>
      <c r="BD191" s="37"/>
      <c r="BF191" s="37"/>
      <c r="BG191" s="37"/>
    </row>
    <row r="192" spans="2:59" s="189" customFormat="1" ht="12">
      <c r="B192" s="210"/>
      <c r="D192" s="37"/>
      <c r="AS192" s="37"/>
      <c r="AT192" s="37"/>
      <c r="AU192" s="37"/>
      <c r="BC192" s="37"/>
      <c r="BD192" s="37"/>
      <c r="BF192" s="37"/>
      <c r="BG192" s="37"/>
    </row>
    <row r="193" spans="2:59" s="189" customFormat="1" ht="12">
      <c r="B193" s="210"/>
      <c r="D193" s="37"/>
      <c r="AS193" s="37"/>
      <c r="AT193" s="37"/>
      <c r="AU193" s="37"/>
      <c r="BC193" s="37"/>
      <c r="BD193" s="37"/>
      <c r="BF193" s="37"/>
      <c r="BG193" s="37"/>
    </row>
    <row r="194" spans="2:59" s="189" customFormat="1" ht="12">
      <c r="B194" s="210"/>
      <c r="D194" s="37"/>
      <c r="AS194" s="37"/>
      <c r="AT194" s="37"/>
      <c r="AU194" s="37"/>
      <c r="BC194" s="37"/>
      <c r="BD194" s="37"/>
      <c r="BF194" s="37"/>
      <c r="BG194" s="37"/>
    </row>
    <row r="195" spans="2:59" s="189" customFormat="1" ht="12">
      <c r="B195" s="210"/>
      <c r="D195" s="37"/>
      <c r="AS195" s="37"/>
      <c r="AT195" s="37"/>
      <c r="AU195" s="37"/>
      <c r="BC195" s="37"/>
      <c r="BD195" s="37"/>
      <c r="BF195" s="37"/>
      <c r="BG195" s="37"/>
    </row>
    <row r="196" spans="2:59" s="189" customFormat="1" ht="12">
      <c r="B196" s="210"/>
      <c r="D196" s="37"/>
      <c r="AS196" s="37"/>
      <c r="AT196" s="37"/>
      <c r="AU196" s="37"/>
      <c r="BC196" s="37"/>
      <c r="BD196" s="37"/>
      <c r="BF196" s="37"/>
      <c r="BG196" s="37"/>
    </row>
    <row r="197" spans="2:59" s="189" customFormat="1" ht="12">
      <c r="B197" s="210"/>
      <c r="D197" s="37"/>
      <c r="AS197" s="37"/>
      <c r="AT197" s="37"/>
      <c r="AU197" s="37"/>
      <c r="BC197" s="37"/>
      <c r="BD197" s="37"/>
      <c r="BF197" s="37"/>
      <c r="BG197" s="37"/>
    </row>
    <row r="198" spans="2:59" s="189" customFormat="1" ht="12">
      <c r="B198" s="210"/>
      <c r="D198" s="37"/>
      <c r="AS198" s="37"/>
      <c r="AT198" s="37"/>
      <c r="AU198" s="37"/>
      <c r="BC198" s="37"/>
      <c r="BD198" s="37"/>
      <c r="BF198" s="37"/>
      <c r="BG198" s="37"/>
    </row>
    <row r="199" spans="2:59" s="189" customFormat="1" ht="12">
      <c r="B199" s="210"/>
      <c r="D199" s="37"/>
      <c r="AS199" s="37"/>
      <c r="AT199" s="37"/>
      <c r="AU199" s="37"/>
      <c r="BC199" s="37"/>
      <c r="BD199" s="37"/>
      <c r="BF199" s="37"/>
      <c r="BG199" s="37"/>
    </row>
    <row r="200" spans="2:59" s="189" customFormat="1" ht="12">
      <c r="B200" s="210"/>
      <c r="D200" s="37"/>
      <c r="AS200" s="37"/>
      <c r="AT200" s="37"/>
      <c r="AU200" s="37"/>
      <c r="BC200" s="37"/>
      <c r="BD200" s="37"/>
      <c r="BF200" s="37"/>
      <c r="BG200" s="37"/>
    </row>
    <row r="201" spans="2:59" s="189" customFormat="1" ht="12">
      <c r="B201" s="210"/>
      <c r="D201" s="37"/>
      <c r="AS201" s="37"/>
      <c r="AT201" s="37"/>
      <c r="AU201" s="37"/>
      <c r="BC201" s="37"/>
      <c r="BD201" s="37"/>
      <c r="BF201" s="37"/>
      <c r="BG201" s="37"/>
    </row>
    <row r="202" spans="2:59" s="189" customFormat="1" ht="12">
      <c r="B202" s="210"/>
      <c r="D202" s="37"/>
      <c r="AS202" s="37"/>
      <c r="AT202" s="37"/>
      <c r="AU202" s="37"/>
      <c r="BC202" s="37"/>
      <c r="BD202" s="37"/>
      <c r="BF202" s="37"/>
      <c r="BG202" s="37"/>
    </row>
    <row r="203" spans="2:59" s="189" customFormat="1" ht="12">
      <c r="B203" s="210"/>
      <c r="D203" s="37"/>
      <c r="AS203" s="37"/>
      <c r="AT203" s="37"/>
      <c r="AU203" s="37"/>
      <c r="BC203" s="37"/>
      <c r="BD203" s="37"/>
      <c r="BF203" s="37"/>
      <c r="BG203" s="37"/>
    </row>
    <row r="204" spans="2:59" s="189" customFormat="1" ht="12">
      <c r="B204" s="210"/>
      <c r="D204" s="37"/>
      <c r="AS204" s="37"/>
      <c r="AT204" s="37"/>
      <c r="AU204" s="37"/>
      <c r="BC204" s="37"/>
      <c r="BD204" s="37"/>
      <c r="BF204" s="37"/>
      <c r="BG204" s="37"/>
    </row>
    <row r="205" spans="2:59" s="189" customFormat="1" ht="12">
      <c r="B205" s="210"/>
      <c r="D205" s="37"/>
      <c r="AS205" s="37"/>
      <c r="AT205" s="37"/>
      <c r="AU205" s="37"/>
      <c r="BC205" s="37"/>
      <c r="BD205" s="37"/>
      <c r="BF205" s="37"/>
      <c r="BG205" s="37"/>
    </row>
    <row r="206" spans="2:59" s="189" customFormat="1" ht="12">
      <c r="B206" s="210"/>
      <c r="D206" s="37"/>
      <c r="AS206" s="37"/>
      <c r="AT206" s="37"/>
      <c r="AU206" s="37"/>
      <c r="BC206" s="37"/>
      <c r="BD206" s="37"/>
      <c r="BF206" s="37"/>
      <c r="BG206" s="37"/>
    </row>
    <row r="207" spans="2:59" s="189" customFormat="1" ht="12">
      <c r="B207" s="210"/>
      <c r="D207" s="37"/>
      <c r="AS207" s="37"/>
      <c r="AT207" s="37"/>
      <c r="AU207" s="37"/>
      <c r="BC207" s="37"/>
      <c r="BD207" s="37"/>
      <c r="BF207" s="37"/>
      <c r="BG207" s="37"/>
    </row>
    <row r="208" spans="2:59" s="189" customFormat="1" ht="12">
      <c r="B208" s="210"/>
      <c r="D208" s="37"/>
      <c r="AS208" s="37"/>
      <c r="AT208" s="37"/>
      <c r="AU208" s="37"/>
      <c r="BC208" s="37"/>
      <c r="BD208" s="37"/>
      <c r="BF208" s="37"/>
      <c r="BG208" s="37"/>
    </row>
    <row r="209" spans="2:59" s="189" customFormat="1" ht="12">
      <c r="B209" s="210"/>
      <c r="D209" s="37"/>
      <c r="AS209" s="37"/>
      <c r="AT209" s="37"/>
      <c r="AU209" s="37"/>
      <c r="BC209" s="37"/>
      <c r="BD209" s="37"/>
      <c r="BF209" s="37"/>
      <c r="BG209" s="37"/>
    </row>
    <row r="210" spans="2:59" s="189" customFormat="1" ht="12">
      <c r="B210" s="210"/>
      <c r="D210" s="37"/>
      <c r="AS210" s="37"/>
      <c r="AT210" s="37"/>
      <c r="AU210" s="37"/>
      <c r="BC210" s="37"/>
      <c r="BD210" s="37"/>
      <c r="BF210" s="37"/>
      <c r="BG210" s="37"/>
    </row>
    <row r="211" spans="2:59" s="189" customFormat="1" ht="12">
      <c r="B211" s="210"/>
      <c r="D211" s="37"/>
      <c r="AS211" s="37"/>
      <c r="AT211" s="37"/>
      <c r="AU211" s="37"/>
      <c r="BC211" s="37"/>
      <c r="BD211" s="37"/>
      <c r="BF211" s="37"/>
      <c r="BG211" s="37"/>
    </row>
    <row r="212" spans="2:59" s="189" customFormat="1" ht="12">
      <c r="B212" s="210"/>
      <c r="D212" s="37"/>
      <c r="AS212" s="37"/>
      <c r="AT212" s="37"/>
      <c r="AU212" s="37"/>
      <c r="BC212" s="37"/>
      <c r="BD212" s="37"/>
      <c r="BF212" s="37"/>
      <c r="BG212" s="37"/>
    </row>
    <row r="213" spans="2:59" s="189" customFormat="1" ht="12">
      <c r="B213" s="210"/>
      <c r="D213" s="37"/>
      <c r="AS213" s="37"/>
      <c r="AT213" s="37"/>
      <c r="AU213" s="37"/>
      <c r="BC213" s="37"/>
      <c r="BD213" s="37"/>
      <c r="BF213" s="37"/>
      <c r="BG213" s="37"/>
    </row>
    <row r="214" spans="2:59" s="189" customFormat="1" ht="12">
      <c r="B214" s="210"/>
      <c r="D214" s="37"/>
      <c r="AS214" s="37"/>
      <c r="AT214" s="37"/>
      <c r="AU214" s="37"/>
      <c r="BC214" s="37"/>
      <c r="BD214" s="37"/>
      <c r="BF214" s="37"/>
      <c r="BG214" s="37"/>
    </row>
    <row r="215" spans="2:59" s="189" customFormat="1" ht="12">
      <c r="B215" s="210"/>
      <c r="D215" s="37"/>
      <c r="AS215" s="37"/>
      <c r="AT215" s="37"/>
      <c r="AU215" s="37"/>
      <c r="BC215" s="37"/>
      <c r="BD215" s="37"/>
      <c r="BF215" s="37"/>
      <c r="BG215" s="37"/>
    </row>
    <row r="216" spans="2:59" s="189" customFormat="1" ht="12">
      <c r="B216" s="210"/>
      <c r="D216" s="37"/>
      <c r="AS216" s="37"/>
      <c r="AT216" s="37"/>
      <c r="AU216" s="37"/>
      <c r="BC216" s="37"/>
      <c r="BD216" s="37"/>
      <c r="BF216" s="37"/>
      <c r="BG216" s="37"/>
    </row>
    <row r="217" spans="2:59" s="189" customFormat="1" ht="12">
      <c r="B217" s="210"/>
      <c r="D217" s="37"/>
      <c r="AS217" s="37"/>
      <c r="AT217" s="37"/>
      <c r="AU217" s="37"/>
      <c r="BC217" s="37"/>
      <c r="BD217" s="37"/>
      <c r="BF217" s="37"/>
      <c r="BG217" s="37"/>
    </row>
    <row r="218" spans="2:59" s="189" customFormat="1" ht="12">
      <c r="B218" s="210"/>
      <c r="D218" s="37"/>
      <c r="AS218" s="37"/>
      <c r="AT218" s="37"/>
      <c r="AU218" s="37"/>
      <c r="BC218" s="37"/>
      <c r="BD218" s="37"/>
      <c r="BF218" s="37"/>
      <c r="BG218" s="37"/>
    </row>
    <row r="219" spans="2:59" s="189" customFormat="1" ht="12">
      <c r="B219" s="210"/>
      <c r="D219" s="37"/>
      <c r="AS219" s="37"/>
      <c r="AT219" s="37"/>
      <c r="AU219" s="37"/>
      <c r="BC219" s="37"/>
      <c r="BD219" s="37"/>
      <c r="BF219" s="37"/>
      <c r="BG219" s="37"/>
    </row>
    <row r="220" spans="2:59" s="189" customFormat="1" ht="12">
      <c r="B220" s="210"/>
      <c r="D220" s="37"/>
      <c r="AS220" s="37"/>
      <c r="AT220" s="37"/>
      <c r="AU220" s="37"/>
      <c r="BC220" s="37"/>
      <c r="BD220" s="37"/>
      <c r="BF220" s="37"/>
      <c r="BG220" s="37"/>
    </row>
    <row r="221" spans="2:59" s="189" customFormat="1" ht="12">
      <c r="B221" s="210"/>
      <c r="D221" s="37"/>
      <c r="AS221" s="37"/>
      <c r="AT221" s="37"/>
      <c r="AU221" s="37"/>
      <c r="BC221" s="37"/>
      <c r="BD221" s="37"/>
      <c r="BF221" s="37"/>
      <c r="BG221" s="37"/>
    </row>
    <row r="222" spans="2:59" s="189" customFormat="1" ht="12">
      <c r="B222" s="210"/>
      <c r="D222" s="37"/>
      <c r="AS222" s="37"/>
      <c r="AT222" s="37"/>
      <c r="AU222" s="37"/>
      <c r="BC222" s="37"/>
      <c r="BD222" s="37"/>
      <c r="BF222" s="37"/>
      <c r="BG222" s="37"/>
    </row>
    <row r="223" spans="2:59" s="189" customFormat="1" ht="12">
      <c r="B223" s="210"/>
      <c r="D223" s="37"/>
      <c r="AS223" s="37"/>
      <c r="AT223" s="37"/>
      <c r="AU223" s="37"/>
      <c r="BC223" s="37"/>
      <c r="BD223" s="37"/>
      <c r="BF223" s="37"/>
      <c r="BG223" s="37"/>
    </row>
    <row r="224" spans="2:59" s="189" customFormat="1" ht="12">
      <c r="B224" s="210"/>
      <c r="D224" s="37"/>
      <c r="AS224" s="37"/>
      <c r="AT224" s="37"/>
      <c r="AU224" s="37"/>
      <c r="BC224" s="37"/>
      <c r="BD224" s="37"/>
      <c r="BF224" s="37"/>
      <c r="BG224" s="37"/>
    </row>
    <row r="225" spans="2:59" s="189" customFormat="1" ht="12">
      <c r="B225" s="210"/>
      <c r="D225" s="37"/>
      <c r="AS225" s="37"/>
      <c r="AT225" s="37"/>
      <c r="AU225" s="37"/>
      <c r="BC225" s="37"/>
      <c r="BD225" s="37"/>
      <c r="BF225" s="37"/>
      <c r="BG225" s="37"/>
    </row>
    <row r="226" spans="2:59" s="189" customFormat="1" ht="12">
      <c r="B226" s="210"/>
      <c r="D226" s="37"/>
      <c r="AS226" s="37"/>
      <c r="AT226" s="37"/>
      <c r="AU226" s="37"/>
      <c r="BC226" s="37"/>
      <c r="BD226" s="37"/>
      <c r="BF226" s="37"/>
      <c r="BG226" s="37"/>
    </row>
    <row r="227" spans="2:59" s="189" customFormat="1" ht="12">
      <c r="B227" s="210"/>
      <c r="D227" s="37"/>
      <c r="AS227" s="37"/>
      <c r="AT227" s="37"/>
      <c r="AU227" s="37"/>
      <c r="BC227" s="37"/>
      <c r="BD227" s="37"/>
      <c r="BF227" s="37"/>
      <c r="BG227" s="37"/>
    </row>
    <row r="228" spans="2:59" s="189" customFormat="1" ht="12">
      <c r="B228" s="210"/>
      <c r="D228" s="37"/>
      <c r="AS228" s="37"/>
      <c r="AT228" s="37"/>
      <c r="AU228" s="37"/>
      <c r="BC228" s="37"/>
      <c r="BD228" s="37"/>
      <c r="BF228" s="37"/>
      <c r="BG228" s="37"/>
    </row>
    <row r="229" spans="2:59" s="189" customFormat="1" ht="12">
      <c r="B229" s="210"/>
      <c r="D229" s="37"/>
      <c r="AS229" s="37"/>
      <c r="AT229" s="37"/>
      <c r="AU229" s="37"/>
      <c r="BC229" s="37"/>
      <c r="BD229" s="37"/>
      <c r="BF229" s="37"/>
      <c r="BG229" s="37"/>
    </row>
    <row r="230" spans="2:59" s="189" customFormat="1" ht="12">
      <c r="B230" s="210"/>
      <c r="D230" s="37"/>
      <c r="AS230" s="37"/>
      <c r="AT230" s="37"/>
      <c r="AU230" s="37"/>
      <c r="BC230" s="37"/>
      <c r="BD230" s="37"/>
      <c r="BF230" s="37"/>
      <c r="BG230" s="37"/>
    </row>
    <row r="231" spans="2:59" s="189" customFormat="1" ht="12">
      <c r="B231" s="210"/>
      <c r="D231" s="37"/>
      <c r="AS231" s="37"/>
      <c r="AT231" s="37"/>
      <c r="AU231" s="37"/>
      <c r="BC231" s="37"/>
      <c r="BD231" s="37"/>
      <c r="BF231" s="37"/>
      <c r="BG231" s="37"/>
    </row>
    <row r="232" spans="2:59" s="189" customFormat="1" ht="12">
      <c r="B232" s="210"/>
      <c r="D232" s="37"/>
      <c r="AS232" s="37"/>
      <c r="AT232" s="37"/>
      <c r="AU232" s="37"/>
      <c r="BC232" s="37"/>
      <c r="BD232" s="37"/>
      <c r="BF232" s="37"/>
      <c r="BG232" s="37"/>
    </row>
    <row r="233" spans="2:59" s="189" customFormat="1" ht="12">
      <c r="B233" s="210"/>
      <c r="D233" s="37"/>
      <c r="AS233" s="37"/>
      <c r="AT233" s="37"/>
      <c r="AU233" s="37"/>
      <c r="BC233" s="37"/>
      <c r="BD233" s="37"/>
      <c r="BF233" s="37"/>
      <c r="BG233" s="37"/>
    </row>
    <row r="234" spans="2:59" s="189" customFormat="1" ht="12">
      <c r="B234" s="210"/>
      <c r="D234" s="37"/>
      <c r="AS234" s="37"/>
      <c r="AT234" s="37"/>
      <c r="AU234" s="37"/>
      <c r="BC234" s="37"/>
      <c r="BD234" s="37"/>
      <c r="BF234" s="37"/>
      <c r="BG234" s="37"/>
    </row>
    <row r="235" spans="2:59" s="189" customFormat="1" ht="12">
      <c r="B235" s="210"/>
      <c r="D235" s="37"/>
      <c r="AS235" s="37"/>
      <c r="AT235" s="37"/>
      <c r="AU235" s="37"/>
      <c r="BC235" s="37"/>
      <c r="BD235" s="37"/>
      <c r="BF235" s="37"/>
      <c r="BG235" s="37"/>
    </row>
    <row r="236" spans="2:59" s="189" customFormat="1" ht="12">
      <c r="B236" s="210"/>
      <c r="D236" s="37"/>
      <c r="AS236" s="37"/>
      <c r="AT236" s="37"/>
      <c r="AU236" s="37"/>
      <c r="BC236" s="37"/>
      <c r="BD236" s="37"/>
      <c r="BF236" s="37"/>
      <c r="BG236" s="37"/>
    </row>
    <row r="237" spans="2:59" s="189" customFormat="1" ht="12">
      <c r="B237" s="210"/>
      <c r="D237" s="37"/>
      <c r="AS237" s="37"/>
      <c r="AT237" s="37"/>
      <c r="AU237" s="37"/>
      <c r="BC237" s="37"/>
      <c r="BD237" s="37"/>
      <c r="BF237" s="37"/>
      <c r="BG237" s="37"/>
    </row>
    <row r="238" spans="2:59" s="189" customFormat="1" ht="12">
      <c r="B238" s="210"/>
      <c r="D238" s="37"/>
      <c r="AS238" s="37"/>
      <c r="AT238" s="37"/>
      <c r="AU238" s="37"/>
      <c r="BC238" s="37"/>
      <c r="BD238" s="37"/>
      <c r="BF238" s="37"/>
      <c r="BG238" s="37"/>
    </row>
    <row r="239" spans="2:59" s="189" customFormat="1" ht="12">
      <c r="B239" s="210"/>
      <c r="D239" s="37"/>
      <c r="AS239" s="37"/>
      <c r="AT239" s="37"/>
      <c r="AU239" s="37"/>
      <c r="BC239" s="37"/>
      <c r="BD239" s="37"/>
      <c r="BF239" s="37"/>
      <c r="BG239" s="37"/>
    </row>
    <row r="240" spans="2:59" s="189" customFormat="1" ht="12">
      <c r="B240" s="210"/>
      <c r="D240" s="37"/>
      <c r="AS240" s="37"/>
      <c r="AT240" s="37"/>
      <c r="AU240" s="37"/>
      <c r="BC240" s="37"/>
      <c r="BD240" s="37"/>
      <c r="BF240" s="37"/>
      <c r="BG240" s="37"/>
    </row>
    <row r="241" spans="2:59" s="189" customFormat="1" ht="12">
      <c r="B241" s="210"/>
      <c r="D241" s="37"/>
      <c r="AS241" s="37"/>
      <c r="AT241" s="37"/>
      <c r="AU241" s="37"/>
      <c r="BC241" s="37"/>
      <c r="BD241" s="37"/>
      <c r="BF241" s="37"/>
      <c r="BG241" s="37"/>
    </row>
    <row r="242" spans="2:59" s="189" customFormat="1" ht="12">
      <c r="B242" s="210"/>
      <c r="D242" s="37"/>
      <c r="AS242" s="37"/>
      <c r="AT242" s="37"/>
      <c r="AU242" s="37"/>
      <c r="BC242" s="37"/>
      <c r="BD242" s="37"/>
      <c r="BF242" s="37"/>
      <c r="BG242" s="37"/>
    </row>
    <row r="243" spans="2:59" s="189" customFormat="1" ht="12">
      <c r="B243" s="210"/>
      <c r="D243" s="37"/>
      <c r="AS243" s="37"/>
      <c r="AT243" s="37"/>
      <c r="AU243" s="37"/>
      <c r="BC243" s="37"/>
      <c r="BD243" s="37"/>
      <c r="BF243" s="37"/>
      <c r="BG243" s="37"/>
    </row>
    <row r="244" spans="2:59" s="189" customFormat="1" ht="12">
      <c r="B244" s="210"/>
      <c r="D244" s="37"/>
      <c r="AS244" s="37"/>
      <c r="AT244" s="37"/>
      <c r="AU244" s="37"/>
      <c r="BC244" s="37"/>
      <c r="BD244" s="37"/>
      <c r="BF244" s="37"/>
      <c r="BG244" s="37"/>
    </row>
    <row r="245" spans="2:59" s="189" customFormat="1" ht="12">
      <c r="B245" s="210"/>
      <c r="D245" s="37"/>
      <c r="AS245" s="37"/>
      <c r="AT245" s="37"/>
      <c r="AU245" s="37"/>
      <c r="BC245" s="37"/>
      <c r="BD245" s="37"/>
      <c r="BF245" s="37"/>
      <c r="BG245" s="37"/>
    </row>
    <row r="246" spans="2:59" s="189" customFormat="1" ht="12">
      <c r="B246" s="210"/>
      <c r="D246" s="37"/>
      <c r="AS246" s="37"/>
      <c r="AT246" s="37"/>
      <c r="AU246" s="37"/>
      <c r="BC246" s="37"/>
      <c r="BD246" s="37"/>
      <c r="BF246" s="37"/>
      <c r="BG246" s="37"/>
    </row>
    <row r="247" spans="2:59" s="189" customFormat="1" ht="12">
      <c r="B247" s="210"/>
      <c r="D247" s="37"/>
      <c r="AS247" s="37"/>
      <c r="AT247" s="37"/>
      <c r="AU247" s="37"/>
      <c r="BC247" s="37"/>
      <c r="BD247" s="37"/>
      <c r="BF247" s="37"/>
      <c r="BG247" s="37"/>
    </row>
    <row r="248" spans="2:59" s="189" customFormat="1" ht="12">
      <c r="B248" s="210"/>
      <c r="D248" s="37"/>
      <c r="AS248" s="37"/>
      <c r="AT248" s="37"/>
      <c r="AU248" s="37"/>
      <c r="BC248" s="37"/>
      <c r="BD248" s="37"/>
      <c r="BF248" s="37"/>
      <c r="BG248" s="37"/>
    </row>
    <row r="249" spans="2:59" s="189" customFormat="1" ht="12">
      <c r="B249" s="210"/>
      <c r="D249" s="37"/>
      <c r="AS249" s="37"/>
      <c r="AT249" s="37"/>
      <c r="AU249" s="37"/>
      <c r="BC249" s="37"/>
      <c r="BD249" s="37"/>
      <c r="BF249" s="37"/>
      <c r="BG249" s="37"/>
    </row>
    <row r="250" spans="2:59" s="189" customFormat="1" ht="12">
      <c r="B250" s="210"/>
      <c r="D250" s="37"/>
      <c r="AS250" s="37"/>
      <c r="AT250" s="37"/>
      <c r="AU250" s="37"/>
      <c r="BC250" s="37"/>
      <c r="BD250" s="37"/>
      <c r="BF250" s="37"/>
      <c r="BG250" s="37"/>
    </row>
    <row r="251" spans="2:59" s="189" customFormat="1" ht="12">
      <c r="B251" s="210"/>
      <c r="D251" s="37"/>
      <c r="AS251" s="37"/>
      <c r="AT251" s="37"/>
      <c r="AU251" s="37"/>
      <c r="BC251" s="37"/>
      <c r="BD251" s="37"/>
      <c r="BF251" s="37"/>
      <c r="BG251" s="37"/>
    </row>
    <row r="252" spans="2:59" s="189" customFormat="1" ht="12">
      <c r="B252" s="210"/>
      <c r="D252" s="37"/>
      <c r="AS252" s="37"/>
      <c r="AT252" s="37"/>
      <c r="AU252" s="37"/>
      <c r="BC252" s="37"/>
      <c r="BD252" s="37"/>
      <c r="BF252" s="37"/>
      <c r="BG252" s="37"/>
    </row>
    <row r="253" spans="2:59" s="189" customFormat="1" ht="12">
      <c r="B253" s="210"/>
      <c r="D253" s="37"/>
      <c r="AS253" s="37"/>
      <c r="AT253" s="37"/>
      <c r="AU253" s="37"/>
      <c r="BC253" s="37"/>
      <c r="BD253" s="37"/>
      <c r="BF253" s="37"/>
      <c r="BG253" s="37"/>
    </row>
    <row r="254" spans="2:59" s="189" customFormat="1" ht="12">
      <c r="B254" s="210"/>
      <c r="D254" s="37"/>
      <c r="AS254" s="37"/>
      <c r="AT254" s="37"/>
      <c r="AU254" s="37"/>
      <c r="BC254" s="37"/>
      <c r="BD254" s="37"/>
      <c r="BF254" s="37"/>
      <c r="BG254" s="37"/>
    </row>
    <row r="255" spans="2:59" s="189" customFormat="1" ht="12">
      <c r="B255" s="210"/>
      <c r="D255" s="37"/>
      <c r="AS255" s="37"/>
      <c r="AT255" s="37"/>
      <c r="AU255" s="37"/>
      <c r="BC255" s="37"/>
      <c r="BD255" s="37"/>
      <c r="BF255" s="37"/>
      <c r="BG255" s="37"/>
    </row>
    <row r="256" spans="2:59" s="189" customFormat="1" ht="12">
      <c r="B256" s="210"/>
      <c r="D256" s="37"/>
      <c r="AS256" s="37"/>
      <c r="AT256" s="37"/>
      <c r="AU256" s="37"/>
      <c r="BC256" s="37"/>
      <c r="BD256" s="37"/>
      <c r="BF256" s="37"/>
      <c r="BG256" s="37"/>
    </row>
    <row r="257" spans="2:59" s="189" customFormat="1" ht="12">
      <c r="B257" s="210"/>
      <c r="D257" s="37"/>
      <c r="AS257" s="37"/>
      <c r="AT257" s="37"/>
      <c r="AU257" s="37"/>
      <c r="BC257" s="37"/>
      <c r="BD257" s="37"/>
      <c r="BF257" s="37"/>
      <c r="BG257" s="37"/>
    </row>
    <row r="258" spans="2:59" s="189" customFormat="1" ht="12">
      <c r="B258" s="210"/>
      <c r="D258" s="37"/>
      <c r="AS258" s="37"/>
      <c r="AT258" s="37"/>
      <c r="AU258" s="37"/>
      <c r="BC258" s="37"/>
      <c r="BD258" s="37"/>
      <c r="BF258" s="37"/>
      <c r="BG258" s="37"/>
    </row>
    <row r="259" spans="2:59" s="189" customFormat="1" ht="12">
      <c r="B259" s="210"/>
      <c r="D259" s="37"/>
      <c r="AS259" s="37"/>
      <c r="AT259" s="37"/>
      <c r="AU259" s="37"/>
      <c r="BC259" s="37"/>
      <c r="BD259" s="37"/>
      <c r="BF259" s="37"/>
      <c r="BG259" s="37"/>
    </row>
    <row r="260" spans="2:59" s="189" customFormat="1" ht="12">
      <c r="B260" s="210"/>
      <c r="D260" s="37"/>
      <c r="AS260" s="37"/>
      <c r="AT260" s="37"/>
      <c r="AU260" s="37"/>
      <c r="BC260" s="37"/>
      <c r="BD260" s="37"/>
      <c r="BF260" s="37"/>
      <c r="BG260" s="37"/>
    </row>
    <row r="261" spans="2:59" s="189" customFormat="1" ht="12">
      <c r="B261" s="210"/>
      <c r="D261" s="37"/>
      <c r="AS261" s="37"/>
      <c r="AT261" s="37"/>
      <c r="AU261" s="37"/>
      <c r="BC261" s="37"/>
      <c r="BD261" s="37"/>
      <c r="BF261" s="37"/>
      <c r="BG261" s="37"/>
    </row>
    <row r="262" spans="2:59" s="189" customFormat="1" ht="12">
      <c r="B262" s="210"/>
      <c r="D262" s="37"/>
      <c r="AS262" s="37"/>
      <c r="AT262" s="37"/>
      <c r="AU262" s="37"/>
      <c r="BC262" s="37"/>
      <c r="BD262" s="37"/>
      <c r="BF262" s="37"/>
      <c r="BG262" s="37"/>
    </row>
    <row r="263" spans="2:59" s="189" customFormat="1" ht="12">
      <c r="B263" s="210"/>
      <c r="D263" s="37"/>
      <c r="AS263" s="37"/>
      <c r="AT263" s="37"/>
      <c r="AU263" s="37"/>
      <c r="BC263" s="37"/>
      <c r="BD263" s="37"/>
      <c r="BF263" s="37"/>
      <c r="BG263" s="37"/>
    </row>
    <row r="264" spans="2:59" s="189" customFormat="1" ht="12">
      <c r="B264" s="210"/>
      <c r="D264" s="37"/>
      <c r="AS264" s="37"/>
      <c r="AT264" s="37"/>
      <c r="AU264" s="37"/>
      <c r="BC264" s="37"/>
      <c r="BD264" s="37"/>
      <c r="BF264" s="37"/>
      <c r="BG264" s="37"/>
    </row>
    <row r="265" spans="2:59" s="189" customFormat="1" ht="12">
      <c r="B265" s="210"/>
      <c r="D265" s="37"/>
      <c r="AS265" s="37"/>
      <c r="AT265" s="37"/>
      <c r="AU265" s="37"/>
      <c r="BC265" s="37"/>
      <c r="BD265" s="37"/>
      <c r="BF265" s="37"/>
      <c r="BG265" s="37"/>
    </row>
    <row r="266" spans="2:59" s="189" customFormat="1" ht="12">
      <c r="B266" s="210"/>
      <c r="D266" s="37"/>
      <c r="AS266" s="37"/>
      <c r="AT266" s="37"/>
      <c r="AU266" s="37"/>
      <c r="BC266" s="37"/>
      <c r="BD266" s="37"/>
      <c r="BF266" s="37"/>
      <c r="BG266" s="37"/>
    </row>
    <row r="267" spans="2:59" s="189" customFormat="1" ht="12">
      <c r="B267" s="210"/>
      <c r="D267" s="37"/>
      <c r="AS267" s="37"/>
      <c r="AT267" s="37"/>
      <c r="AU267" s="37"/>
      <c r="BC267" s="37"/>
      <c r="BD267" s="37"/>
      <c r="BF267" s="37"/>
      <c r="BG267" s="37"/>
    </row>
    <row r="268" spans="2:59" s="189" customFormat="1" ht="12">
      <c r="B268" s="210"/>
      <c r="D268" s="37"/>
      <c r="AS268" s="37"/>
      <c r="AT268" s="37"/>
      <c r="AU268" s="37"/>
      <c r="BC268" s="37"/>
      <c r="BD268" s="37"/>
      <c r="BF268" s="37"/>
      <c r="BG268" s="37"/>
    </row>
    <row r="269" spans="2:59" s="189" customFormat="1" ht="12">
      <c r="B269" s="210"/>
      <c r="D269" s="37"/>
      <c r="AS269" s="37"/>
      <c r="AT269" s="37"/>
      <c r="AU269" s="37"/>
      <c r="BC269" s="37"/>
      <c r="BD269" s="37"/>
      <c r="BF269" s="37"/>
      <c r="BG269" s="37"/>
    </row>
    <row r="270" spans="2:59" s="189" customFormat="1" ht="12">
      <c r="B270" s="210"/>
      <c r="D270" s="37"/>
      <c r="AS270" s="37"/>
      <c r="AT270" s="37"/>
      <c r="AU270" s="37"/>
      <c r="BC270" s="37"/>
      <c r="BD270" s="37"/>
      <c r="BF270" s="37"/>
      <c r="BG270" s="37"/>
    </row>
    <row r="271" spans="2:59" s="189" customFormat="1" ht="12">
      <c r="B271" s="210"/>
      <c r="D271" s="37"/>
      <c r="AS271" s="37"/>
      <c r="AT271" s="37"/>
      <c r="AU271" s="37"/>
      <c r="BC271" s="37"/>
      <c r="BD271" s="37"/>
      <c r="BF271" s="37"/>
      <c r="BG271" s="37"/>
    </row>
    <row r="272" spans="2:59" s="189" customFormat="1" ht="12">
      <c r="B272" s="210"/>
      <c r="D272" s="37"/>
      <c r="AS272" s="37"/>
      <c r="AT272" s="37"/>
      <c r="AU272" s="37"/>
      <c r="BC272" s="37"/>
      <c r="BD272" s="37"/>
      <c r="BF272" s="37"/>
      <c r="BG272" s="37"/>
    </row>
    <row r="273" spans="2:59" s="189" customFormat="1" ht="12">
      <c r="B273" s="210"/>
      <c r="D273" s="37"/>
      <c r="AS273" s="37"/>
      <c r="AT273" s="37"/>
      <c r="AU273" s="37"/>
      <c r="BC273" s="37"/>
      <c r="BD273" s="37"/>
      <c r="BF273" s="37"/>
      <c r="BG273" s="37"/>
    </row>
    <row r="274" spans="2:59" s="189" customFormat="1" ht="12">
      <c r="B274" s="210"/>
      <c r="D274" s="37"/>
      <c r="AS274" s="37"/>
      <c r="AT274" s="37"/>
      <c r="AU274" s="37"/>
      <c r="BC274" s="37"/>
      <c r="BD274" s="37"/>
      <c r="BF274" s="37"/>
      <c r="BG274" s="37"/>
    </row>
    <row r="275" spans="2:59" s="189" customFormat="1" ht="12">
      <c r="B275" s="210"/>
      <c r="D275" s="37"/>
      <c r="AS275" s="37"/>
      <c r="AT275" s="37"/>
      <c r="AU275" s="37"/>
      <c r="BC275" s="37"/>
      <c r="BD275" s="37"/>
      <c r="BF275" s="37"/>
      <c r="BG275" s="37"/>
    </row>
    <row r="276" spans="2:59" s="189" customFormat="1" ht="12">
      <c r="B276" s="210"/>
      <c r="D276" s="37"/>
      <c r="AS276" s="37"/>
      <c r="AT276" s="37"/>
      <c r="AU276" s="37"/>
      <c r="BC276" s="37"/>
      <c r="BD276" s="37"/>
      <c r="BF276" s="37"/>
      <c r="BG276" s="37"/>
    </row>
    <row r="277" spans="2:59" s="189" customFormat="1" ht="12">
      <c r="B277" s="210"/>
      <c r="D277" s="37"/>
      <c r="AS277" s="37"/>
      <c r="AT277" s="37"/>
      <c r="AU277" s="37"/>
      <c r="BC277" s="37"/>
      <c r="BD277" s="37"/>
      <c r="BF277" s="37"/>
      <c r="BG277" s="37"/>
    </row>
    <row r="278" spans="2:59" s="189" customFormat="1" ht="12">
      <c r="B278" s="210"/>
      <c r="D278" s="37"/>
      <c r="AS278" s="37"/>
      <c r="AT278" s="37"/>
      <c r="AU278" s="37"/>
      <c r="BC278" s="37"/>
      <c r="BD278" s="37"/>
      <c r="BF278" s="37"/>
      <c r="BG278" s="37"/>
    </row>
    <row r="279" spans="2:59" s="189" customFormat="1" ht="12">
      <c r="B279" s="210"/>
      <c r="D279" s="37"/>
      <c r="AS279" s="37"/>
      <c r="AT279" s="37"/>
      <c r="AU279" s="37"/>
      <c r="BC279" s="37"/>
      <c r="BD279" s="37"/>
      <c r="BF279" s="37"/>
      <c r="BG279" s="37"/>
    </row>
    <row r="280" spans="2:59" s="189" customFormat="1" ht="12">
      <c r="B280" s="210"/>
      <c r="D280" s="37"/>
      <c r="AS280" s="37"/>
      <c r="AT280" s="37"/>
      <c r="AU280" s="37"/>
      <c r="BC280" s="37"/>
      <c r="BD280" s="37"/>
      <c r="BF280" s="37"/>
      <c r="BG280" s="37"/>
    </row>
    <row r="281" spans="2:59" s="189" customFormat="1" ht="12">
      <c r="B281" s="210"/>
      <c r="D281" s="37"/>
      <c r="AS281" s="37"/>
      <c r="AT281" s="37"/>
      <c r="AU281" s="37"/>
      <c r="BC281" s="37"/>
      <c r="BD281" s="37"/>
      <c r="BF281" s="37"/>
      <c r="BG281" s="37"/>
    </row>
    <row r="282" spans="2:59" s="189" customFormat="1" ht="12">
      <c r="B282" s="210"/>
      <c r="D282" s="37"/>
      <c r="AS282" s="37"/>
      <c r="AT282" s="37"/>
      <c r="AU282" s="37"/>
      <c r="BC282" s="37"/>
      <c r="BD282" s="37"/>
      <c r="BF282" s="37"/>
      <c r="BG282" s="37"/>
    </row>
    <row r="283" spans="2:59" s="189" customFormat="1" ht="12">
      <c r="B283" s="210"/>
      <c r="D283" s="37"/>
      <c r="AS283" s="37"/>
      <c r="AT283" s="37"/>
      <c r="AU283" s="37"/>
      <c r="BC283" s="37"/>
      <c r="BD283" s="37"/>
      <c r="BF283" s="37"/>
      <c r="BG283" s="37"/>
    </row>
    <row r="284" spans="2:59" s="189" customFormat="1" ht="12">
      <c r="B284" s="210"/>
      <c r="D284" s="37"/>
      <c r="AS284" s="37"/>
      <c r="AT284" s="37"/>
      <c r="AU284" s="37"/>
      <c r="BC284" s="37"/>
      <c r="BD284" s="37"/>
      <c r="BF284" s="37"/>
      <c r="BG284" s="37"/>
    </row>
    <row r="285" spans="2:59" s="189" customFormat="1" ht="12">
      <c r="B285" s="210"/>
      <c r="D285" s="37"/>
      <c r="AS285" s="37"/>
      <c r="AT285" s="37"/>
      <c r="AU285" s="37"/>
      <c r="BC285" s="37"/>
      <c r="BD285" s="37"/>
      <c r="BF285" s="37"/>
      <c r="BG285" s="37"/>
    </row>
    <row r="286" spans="2:59" s="189" customFormat="1" ht="12">
      <c r="B286" s="210"/>
      <c r="D286" s="37"/>
      <c r="AS286" s="37"/>
      <c r="AT286" s="37"/>
      <c r="AU286" s="37"/>
      <c r="BC286" s="37"/>
      <c r="BD286" s="37"/>
      <c r="BF286" s="37"/>
      <c r="BG286" s="37"/>
    </row>
    <row r="287" spans="2:59" s="189" customFormat="1" ht="12">
      <c r="B287" s="210"/>
      <c r="D287" s="37"/>
      <c r="AS287" s="37"/>
      <c r="AT287" s="37"/>
      <c r="AU287" s="37"/>
      <c r="BC287" s="37"/>
      <c r="BD287" s="37"/>
      <c r="BF287" s="37"/>
      <c r="BG287" s="37"/>
    </row>
    <row r="288" spans="2:59" s="189" customFormat="1" ht="12">
      <c r="B288" s="210"/>
      <c r="D288" s="37"/>
      <c r="AS288" s="37"/>
      <c r="AT288" s="37"/>
      <c r="AU288" s="37"/>
      <c r="BC288" s="37"/>
      <c r="BD288" s="37"/>
      <c r="BF288" s="37"/>
      <c r="BG288" s="37"/>
    </row>
    <row r="289" spans="2:59" s="189" customFormat="1" ht="12">
      <c r="B289" s="210"/>
      <c r="D289" s="37"/>
      <c r="AS289" s="37"/>
      <c r="AT289" s="37"/>
      <c r="AU289" s="37"/>
      <c r="BC289" s="37"/>
      <c r="BD289" s="37"/>
      <c r="BF289" s="37"/>
      <c r="BG289" s="37"/>
    </row>
    <row r="290" spans="2:59" s="189" customFormat="1" ht="12">
      <c r="B290" s="210"/>
      <c r="D290" s="37"/>
      <c r="AS290" s="37"/>
      <c r="AT290" s="37"/>
      <c r="AU290" s="37"/>
      <c r="BC290" s="37"/>
      <c r="BD290" s="37"/>
      <c r="BF290" s="37"/>
      <c r="BG290" s="37"/>
    </row>
    <row r="291" spans="2:59" s="189" customFormat="1" ht="12">
      <c r="B291" s="210"/>
      <c r="D291" s="37"/>
      <c r="AS291" s="37"/>
      <c r="AT291" s="37"/>
      <c r="AU291" s="37"/>
      <c r="BC291" s="37"/>
      <c r="BD291" s="37"/>
      <c r="BF291" s="37"/>
      <c r="BG291" s="37"/>
    </row>
    <row r="292" spans="2:59" s="189" customFormat="1" ht="12">
      <c r="B292" s="210"/>
      <c r="D292" s="37"/>
      <c r="AS292" s="37"/>
      <c r="AT292" s="37"/>
      <c r="AU292" s="37"/>
      <c r="BC292" s="37"/>
      <c r="BD292" s="37"/>
      <c r="BF292" s="37"/>
      <c r="BG292" s="37"/>
    </row>
    <row r="293" spans="2:59" s="189" customFormat="1" ht="12">
      <c r="B293" s="210"/>
      <c r="D293" s="37"/>
      <c r="AS293" s="37"/>
      <c r="AT293" s="37"/>
      <c r="AU293" s="37"/>
      <c r="BC293" s="37"/>
      <c r="BD293" s="37"/>
      <c r="BF293" s="37"/>
      <c r="BG293" s="37"/>
    </row>
    <row r="294" spans="2:59" s="189" customFormat="1" ht="12">
      <c r="B294" s="210"/>
      <c r="D294" s="37"/>
      <c r="AS294" s="37"/>
      <c r="AT294" s="37"/>
      <c r="AU294" s="37"/>
      <c r="BC294" s="37"/>
      <c r="BD294" s="37"/>
      <c r="BF294" s="37"/>
      <c r="BG294" s="37"/>
    </row>
    <row r="295" spans="2:59" s="189" customFormat="1" ht="12">
      <c r="B295" s="210"/>
      <c r="D295" s="37"/>
      <c r="AS295" s="37"/>
      <c r="AT295" s="37"/>
      <c r="AU295" s="37"/>
      <c r="BC295" s="37"/>
      <c r="BD295" s="37"/>
      <c r="BF295" s="37"/>
      <c r="BG295" s="37"/>
    </row>
    <row r="296" spans="2:59" s="189" customFormat="1" ht="12">
      <c r="B296" s="210"/>
      <c r="D296" s="37"/>
      <c r="AS296" s="37"/>
      <c r="AT296" s="37"/>
      <c r="AU296" s="37"/>
      <c r="BC296" s="37"/>
      <c r="BD296" s="37"/>
      <c r="BF296" s="37"/>
      <c r="BG296" s="37"/>
    </row>
    <row r="297" spans="2:59" s="189" customFormat="1" ht="12">
      <c r="B297" s="210"/>
      <c r="D297" s="37"/>
      <c r="AS297" s="37"/>
      <c r="AT297" s="37"/>
      <c r="AU297" s="37"/>
      <c r="BC297" s="37"/>
      <c r="BD297" s="37"/>
      <c r="BF297" s="37"/>
      <c r="BG297" s="37"/>
    </row>
    <row r="298" spans="2:59" s="189" customFormat="1" ht="12">
      <c r="B298" s="210"/>
      <c r="D298" s="37"/>
      <c r="AS298" s="37"/>
      <c r="AT298" s="37"/>
      <c r="AU298" s="37"/>
      <c r="BC298" s="37"/>
      <c r="BD298" s="37"/>
      <c r="BF298" s="37"/>
      <c r="BG298" s="37"/>
    </row>
    <row r="299" spans="2:59" s="189" customFormat="1" ht="12">
      <c r="B299" s="210"/>
      <c r="D299" s="37"/>
      <c r="AS299" s="37"/>
      <c r="AT299" s="37"/>
      <c r="AU299" s="37"/>
      <c r="BC299" s="37"/>
      <c r="BD299" s="37"/>
      <c r="BF299" s="37"/>
      <c r="BG299" s="37"/>
    </row>
    <row r="300" spans="2:59" s="189" customFormat="1" ht="12">
      <c r="B300" s="210"/>
      <c r="D300" s="37"/>
      <c r="AS300" s="37"/>
      <c r="AT300" s="37"/>
      <c r="AU300" s="37"/>
      <c r="BC300" s="37"/>
      <c r="BD300" s="37"/>
      <c r="BF300" s="37"/>
      <c r="BG300" s="37"/>
    </row>
    <row r="301" spans="2:59" s="189" customFormat="1" ht="12">
      <c r="B301" s="210"/>
      <c r="D301" s="37"/>
      <c r="AS301" s="37"/>
      <c r="AT301" s="37"/>
      <c r="AU301" s="37"/>
      <c r="BC301" s="37"/>
      <c r="BD301" s="37"/>
      <c r="BF301" s="37"/>
      <c r="BG301" s="37"/>
    </row>
    <row r="302" spans="2:59" s="189" customFormat="1" ht="12">
      <c r="B302" s="210"/>
      <c r="D302" s="37"/>
      <c r="AS302" s="37"/>
      <c r="AT302" s="37"/>
      <c r="AU302" s="37"/>
      <c r="BC302" s="37"/>
      <c r="BD302" s="37"/>
      <c r="BF302" s="37"/>
      <c r="BG302" s="37"/>
    </row>
    <row r="303" spans="2:59" s="189" customFormat="1" ht="12">
      <c r="B303" s="210"/>
      <c r="D303" s="37"/>
      <c r="AS303" s="37"/>
      <c r="AT303" s="37"/>
      <c r="AU303" s="37"/>
      <c r="BC303" s="37"/>
      <c r="BD303" s="37"/>
      <c r="BF303" s="37"/>
      <c r="BG303" s="37"/>
    </row>
    <row r="304" spans="2:59" s="189" customFormat="1" ht="12">
      <c r="B304" s="210"/>
      <c r="D304" s="37"/>
      <c r="AS304" s="37"/>
      <c r="AT304" s="37"/>
      <c r="AU304" s="37"/>
      <c r="BC304" s="37"/>
      <c r="BD304" s="37"/>
      <c r="BF304" s="37"/>
      <c r="BG304" s="37"/>
    </row>
    <row r="305" spans="2:59" s="189" customFormat="1" ht="12">
      <c r="B305" s="210"/>
      <c r="D305" s="37"/>
      <c r="AS305" s="37"/>
      <c r="AT305" s="37"/>
      <c r="AU305" s="37"/>
      <c r="BC305" s="37"/>
      <c r="BD305" s="37"/>
      <c r="BF305" s="37"/>
      <c r="BG305" s="37"/>
    </row>
    <row r="306" spans="2:59" s="189" customFormat="1" ht="12">
      <c r="B306" s="210"/>
      <c r="D306" s="37"/>
      <c r="AS306" s="37"/>
      <c r="AT306" s="37"/>
      <c r="AU306" s="37"/>
      <c r="BC306" s="37"/>
      <c r="BD306" s="37"/>
      <c r="BF306" s="37"/>
      <c r="BG306" s="37"/>
    </row>
    <row r="307" spans="2:59" s="189" customFormat="1" ht="12">
      <c r="B307" s="210"/>
      <c r="D307" s="37"/>
      <c r="AS307" s="37"/>
      <c r="AT307" s="37"/>
      <c r="AU307" s="37"/>
      <c r="BC307" s="37"/>
      <c r="BD307" s="37"/>
      <c r="BF307" s="37"/>
      <c r="BG307" s="37"/>
    </row>
    <row r="308" spans="2:59" s="189" customFormat="1" ht="12">
      <c r="B308" s="210"/>
      <c r="D308" s="37"/>
      <c r="AS308" s="37"/>
      <c r="AT308" s="37"/>
      <c r="AU308" s="37"/>
      <c r="BC308" s="37"/>
      <c r="BD308" s="37"/>
      <c r="BF308" s="37"/>
      <c r="BG308" s="37"/>
    </row>
    <row r="309" spans="2:59" s="189" customFormat="1" ht="12">
      <c r="B309" s="210"/>
      <c r="D309" s="37"/>
      <c r="AS309" s="37"/>
      <c r="AT309" s="37"/>
      <c r="AU309" s="37"/>
      <c r="BC309" s="37"/>
      <c r="BD309" s="37"/>
      <c r="BF309" s="37"/>
      <c r="BG309" s="37"/>
    </row>
    <row r="310" spans="2:59" s="189" customFormat="1" ht="12">
      <c r="B310" s="210"/>
      <c r="D310" s="37"/>
      <c r="AS310" s="37"/>
      <c r="AT310" s="37"/>
      <c r="AU310" s="37"/>
      <c r="BC310" s="37"/>
      <c r="BD310" s="37"/>
      <c r="BF310" s="37"/>
      <c r="BG310" s="37"/>
    </row>
    <row r="311" spans="2:59" s="189" customFormat="1" ht="12">
      <c r="B311" s="210"/>
      <c r="D311" s="37"/>
      <c r="AS311" s="37"/>
      <c r="AT311" s="37"/>
      <c r="AU311" s="37"/>
      <c r="BC311" s="37"/>
      <c r="BD311" s="37"/>
      <c r="BF311" s="37"/>
      <c r="BG311" s="37"/>
    </row>
    <row r="312" spans="2:59" s="189" customFormat="1" ht="12">
      <c r="B312" s="210"/>
      <c r="D312" s="37"/>
      <c r="AS312" s="37"/>
      <c r="AT312" s="37"/>
      <c r="AU312" s="37"/>
      <c r="BC312" s="37"/>
      <c r="BD312" s="37"/>
      <c r="BF312" s="37"/>
      <c r="BG312" s="37"/>
    </row>
    <row r="313" spans="2:59" s="189" customFormat="1" ht="12">
      <c r="B313" s="210"/>
      <c r="D313" s="37"/>
      <c r="AS313" s="37"/>
      <c r="AT313" s="37"/>
      <c r="AU313" s="37"/>
      <c r="BC313" s="37"/>
      <c r="BD313" s="37"/>
      <c r="BF313" s="37"/>
      <c r="BG313" s="37"/>
    </row>
    <row r="314" spans="2:59" s="189" customFormat="1" ht="12">
      <c r="B314" s="210"/>
      <c r="D314" s="37"/>
      <c r="AS314" s="37"/>
      <c r="AT314" s="37"/>
      <c r="AU314" s="37"/>
      <c r="BC314" s="37"/>
      <c r="BD314" s="37"/>
      <c r="BF314" s="37"/>
      <c r="BG314" s="37"/>
    </row>
    <row r="315" spans="2:59" s="189" customFormat="1" ht="12">
      <c r="B315" s="210"/>
      <c r="D315" s="37"/>
      <c r="AS315" s="37"/>
      <c r="AT315" s="37"/>
      <c r="AU315" s="37"/>
      <c r="BC315" s="37"/>
      <c r="BD315" s="37"/>
      <c r="BF315" s="37"/>
      <c r="BG315" s="37"/>
    </row>
    <row r="316" spans="2:59" s="189" customFormat="1" ht="12">
      <c r="B316" s="210"/>
      <c r="D316" s="37"/>
      <c r="AS316" s="37"/>
      <c r="AT316" s="37"/>
      <c r="AU316" s="37"/>
      <c r="BC316" s="37"/>
      <c r="BD316" s="37"/>
      <c r="BF316" s="37"/>
      <c r="BG316" s="37"/>
    </row>
    <row r="317" spans="2:59" s="189" customFormat="1" ht="12">
      <c r="B317" s="210"/>
      <c r="D317" s="37"/>
      <c r="AS317" s="37"/>
      <c r="AT317" s="37"/>
      <c r="AU317" s="37"/>
      <c r="BC317" s="37"/>
      <c r="BD317" s="37"/>
      <c r="BF317" s="37"/>
      <c r="BG317" s="37"/>
    </row>
    <row r="318" spans="2:59" s="189" customFormat="1" ht="12">
      <c r="B318" s="210"/>
      <c r="D318" s="37"/>
      <c r="AS318" s="37"/>
      <c r="AT318" s="37"/>
      <c r="AU318" s="37"/>
      <c r="BC318" s="37"/>
      <c r="BD318" s="37"/>
      <c r="BF318" s="37"/>
      <c r="BG318" s="37"/>
    </row>
    <row r="319" spans="2:59" s="189" customFormat="1" ht="12">
      <c r="B319" s="210"/>
      <c r="D319" s="37"/>
      <c r="AS319" s="37"/>
      <c r="AT319" s="37"/>
      <c r="AU319" s="37"/>
      <c r="BC319" s="37"/>
      <c r="BD319" s="37"/>
      <c r="BF319" s="37"/>
      <c r="BG319" s="37"/>
    </row>
    <row r="320" spans="2:59" s="189" customFormat="1" ht="12">
      <c r="B320" s="210"/>
      <c r="D320" s="37"/>
      <c r="AS320" s="37"/>
      <c r="AT320" s="37"/>
      <c r="AU320" s="37"/>
      <c r="BC320" s="37"/>
      <c r="BD320" s="37"/>
      <c r="BF320" s="37"/>
      <c r="BG320" s="37"/>
    </row>
    <row r="321" spans="2:59" s="189" customFormat="1" ht="12">
      <c r="B321" s="210"/>
      <c r="D321" s="37"/>
      <c r="AS321" s="37"/>
      <c r="AT321" s="37"/>
      <c r="AU321" s="37"/>
      <c r="BC321" s="37"/>
      <c r="BD321" s="37"/>
      <c r="BF321" s="37"/>
      <c r="BG321" s="37"/>
    </row>
    <row r="322" spans="2:59" s="189" customFormat="1" ht="12">
      <c r="B322" s="210"/>
      <c r="D322" s="37"/>
      <c r="AS322" s="37"/>
      <c r="AT322" s="37"/>
      <c r="AU322" s="37"/>
      <c r="BC322" s="37"/>
      <c r="BD322" s="37"/>
      <c r="BF322" s="37"/>
      <c r="BG322" s="37"/>
    </row>
    <row r="323" spans="2:59" s="189" customFormat="1" ht="12">
      <c r="B323" s="210"/>
      <c r="D323" s="37"/>
      <c r="AS323" s="37"/>
      <c r="AT323" s="37"/>
      <c r="AU323" s="37"/>
      <c r="BC323" s="37"/>
      <c r="BD323" s="37"/>
      <c r="BF323" s="37"/>
      <c r="BG323" s="37"/>
    </row>
    <row r="324" spans="2:59" s="189" customFormat="1" ht="12">
      <c r="B324" s="210"/>
      <c r="D324" s="37"/>
      <c r="AS324" s="37"/>
      <c r="AT324" s="37"/>
      <c r="AU324" s="37"/>
      <c r="BC324" s="37"/>
      <c r="BD324" s="37"/>
      <c r="BF324" s="37"/>
      <c r="BG324" s="37"/>
    </row>
    <row r="325" spans="2:59" s="189" customFormat="1" ht="12">
      <c r="B325" s="210"/>
      <c r="D325" s="37"/>
      <c r="AS325" s="37"/>
      <c r="AT325" s="37"/>
      <c r="AU325" s="37"/>
      <c r="BC325" s="37"/>
      <c r="BD325" s="37"/>
      <c r="BF325" s="37"/>
      <c r="BG325" s="37"/>
    </row>
    <row r="326" spans="2:59" s="189" customFormat="1" ht="12">
      <c r="B326" s="210"/>
      <c r="D326" s="37"/>
      <c r="AS326" s="37"/>
      <c r="AT326" s="37"/>
      <c r="AU326" s="37"/>
      <c r="BC326" s="37"/>
      <c r="BD326" s="37"/>
      <c r="BF326" s="37"/>
      <c r="BG326" s="37"/>
    </row>
    <row r="327" spans="2:59" s="189" customFormat="1" ht="12">
      <c r="B327" s="210"/>
      <c r="D327" s="37"/>
      <c r="AS327" s="37"/>
      <c r="AT327" s="37"/>
      <c r="AU327" s="37"/>
      <c r="BC327" s="37"/>
      <c r="BD327" s="37"/>
      <c r="BF327" s="37"/>
      <c r="BG327" s="37"/>
    </row>
    <row r="328" spans="2:59" s="189" customFormat="1" ht="12">
      <c r="B328" s="210"/>
      <c r="D328" s="37"/>
      <c r="AS328" s="37"/>
      <c r="AT328" s="37"/>
      <c r="AU328" s="37"/>
      <c r="BC328" s="37"/>
      <c r="BD328" s="37"/>
      <c r="BF328" s="37"/>
      <c r="BG328" s="37"/>
    </row>
    <row r="329" spans="2:59" s="189" customFormat="1" ht="12">
      <c r="B329" s="210"/>
      <c r="D329" s="37"/>
      <c r="AS329" s="37"/>
      <c r="AT329" s="37"/>
      <c r="AU329" s="37"/>
      <c r="BC329" s="37"/>
      <c r="BD329" s="37"/>
      <c r="BF329" s="37"/>
      <c r="BG329" s="37"/>
    </row>
  </sheetData>
  <sheetProtection/>
  <mergeCells count="76">
    <mergeCell ref="AK66:AK67"/>
    <mergeCell ref="A63:AL63"/>
    <mergeCell ref="BF5:BJ5"/>
    <mergeCell ref="BF6:BG6"/>
    <mergeCell ref="BH6:BI6"/>
    <mergeCell ref="BJ6:BJ7"/>
    <mergeCell ref="AG65:AK65"/>
    <mergeCell ref="AB66:AC66"/>
    <mergeCell ref="AD66:AE66"/>
    <mergeCell ref="AF66:AF67"/>
    <mergeCell ref="AG66:AH66"/>
    <mergeCell ref="AI66:AJ66"/>
    <mergeCell ref="AS6:AT6"/>
    <mergeCell ref="AU6:AU7"/>
    <mergeCell ref="AZ6:AZ7"/>
    <mergeCell ref="BA5:BE5"/>
    <mergeCell ref="BA6:BB6"/>
    <mergeCell ref="BC6:BD6"/>
    <mergeCell ref="BE6:BE7"/>
    <mergeCell ref="AV5:AZ5"/>
    <mergeCell ref="AV6:AW6"/>
    <mergeCell ref="AX6:AY6"/>
    <mergeCell ref="O6:P6"/>
    <mergeCell ref="AL6:AM6"/>
    <mergeCell ref="A2:BU2"/>
    <mergeCell ref="M5:Q5"/>
    <mergeCell ref="BK5:BO5"/>
    <mergeCell ref="BK6:BL6"/>
    <mergeCell ref="BM6:BN6"/>
    <mergeCell ref="BO6:BO7"/>
    <mergeCell ref="AQ5:AU5"/>
    <mergeCell ref="AQ6:AR6"/>
    <mergeCell ref="L6:L7"/>
    <mergeCell ref="E6:F6"/>
    <mergeCell ref="G6:G7"/>
    <mergeCell ref="A5:A7"/>
    <mergeCell ref="B5:B7"/>
    <mergeCell ref="C5:G5"/>
    <mergeCell ref="H5:L5"/>
    <mergeCell ref="H6:I6"/>
    <mergeCell ref="J6:K6"/>
    <mergeCell ref="BP5:BP7"/>
    <mergeCell ref="AL5:AP5"/>
    <mergeCell ref="AL65:AL67"/>
    <mergeCell ref="A1:AV1"/>
    <mergeCell ref="A35:B35"/>
    <mergeCell ref="AN6:AO6"/>
    <mergeCell ref="AP6:AP7"/>
    <mergeCell ref="Q6:Q7"/>
    <mergeCell ref="C6:D6"/>
    <mergeCell ref="M6:N6"/>
    <mergeCell ref="A62:AV62"/>
    <mergeCell ref="A65:A67"/>
    <mergeCell ref="B65:B67"/>
    <mergeCell ref="C65:G65"/>
    <mergeCell ref="M65:Q65"/>
    <mergeCell ref="C66:D66"/>
    <mergeCell ref="E66:F66"/>
    <mergeCell ref="G66:G67"/>
    <mergeCell ref="M66:N66"/>
    <mergeCell ref="O66:P66"/>
    <mergeCell ref="Q66:Q67"/>
    <mergeCell ref="Y66:Z66"/>
    <mergeCell ref="AA66:AA67"/>
    <mergeCell ref="A94:B94"/>
    <mergeCell ref="H65:L65"/>
    <mergeCell ref="H66:I66"/>
    <mergeCell ref="J66:K66"/>
    <mergeCell ref="L66:L67"/>
    <mergeCell ref="W65:AA65"/>
    <mergeCell ref="W66:X66"/>
    <mergeCell ref="AB65:AF65"/>
    <mergeCell ref="R65:V65"/>
    <mergeCell ref="R66:S66"/>
    <mergeCell ref="T66:U66"/>
    <mergeCell ref="V66:V6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Чернявская Лариса Константиновна</cp:lastModifiedBy>
  <cp:lastPrinted>2016-02-26T09:58:49Z</cp:lastPrinted>
  <dcterms:created xsi:type="dcterms:W3CDTF">1996-10-08T23:32:33Z</dcterms:created>
  <dcterms:modified xsi:type="dcterms:W3CDTF">2016-03-31T03:21:23Z</dcterms:modified>
  <cp:category/>
  <cp:version/>
  <cp:contentType/>
  <cp:contentStatus/>
</cp:coreProperties>
</file>